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<sst xmlns="http://schemas.openxmlformats.org/spreadsheetml/2006/main" count="1705" uniqueCount="1190">
  <si>
    <t>黄淮学院-经济困难认定</t>
  </si>
  <si>
    <t>序号</t>
  </si>
  <si>
    <t>学生姓名</t>
  </si>
  <si>
    <t>班级名称</t>
  </si>
  <si>
    <t>学号</t>
  </si>
  <si>
    <t>陈丽冰</t>
  </si>
  <si>
    <t>城规1701B</t>
  </si>
  <si>
    <t>1737150116</t>
  </si>
  <si>
    <t>丁光森</t>
  </si>
  <si>
    <t>1737150129</t>
  </si>
  <si>
    <t>丁华涛</t>
  </si>
  <si>
    <t>1737150118</t>
  </si>
  <si>
    <t>杜嘉鑫</t>
  </si>
  <si>
    <t>1737150102</t>
  </si>
  <si>
    <t>段佳佳</t>
  </si>
  <si>
    <t>1737150114</t>
  </si>
  <si>
    <t>郭金玲</t>
  </si>
  <si>
    <t>1737150107</t>
  </si>
  <si>
    <t>刘垣彤</t>
  </si>
  <si>
    <t>1737150122</t>
  </si>
  <si>
    <t>邱阳</t>
  </si>
  <si>
    <t>1737150111</t>
  </si>
  <si>
    <t>王蒙凡</t>
  </si>
  <si>
    <t>1737150103</t>
  </si>
  <si>
    <t>杨桃红</t>
  </si>
  <si>
    <t>1737150106</t>
  </si>
  <si>
    <t>侯电雷</t>
  </si>
  <si>
    <t>城规1702B</t>
  </si>
  <si>
    <t>1737150217</t>
  </si>
  <si>
    <t>黄妍妍</t>
  </si>
  <si>
    <t>1737150207</t>
  </si>
  <si>
    <t>李灏</t>
  </si>
  <si>
    <t>1737150231</t>
  </si>
  <si>
    <t>路静飞</t>
  </si>
  <si>
    <t>1737150210</t>
  </si>
  <si>
    <t>秦梦廷</t>
  </si>
  <si>
    <t>1737150212</t>
  </si>
  <si>
    <t>吴晓凯</t>
  </si>
  <si>
    <t>1737150220</t>
  </si>
  <si>
    <t>许明明</t>
  </si>
  <si>
    <t>1737150202</t>
  </si>
  <si>
    <t>赵怡滢</t>
  </si>
  <si>
    <t>1737150205</t>
  </si>
  <si>
    <t>柏雨序</t>
  </si>
  <si>
    <t>城规1801B</t>
  </si>
  <si>
    <t>1837150116</t>
  </si>
  <si>
    <t>曹梦园</t>
  </si>
  <si>
    <t>1837150115</t>
  </si>
  <si>
    <t>郭菁菁</t>
  </si>
  <si>
    <t>1837150114</t>
  </si>
  <si>
    <t>洪慧丽</t>
  </si>
  <si>
    <t>1837150113</t>
  </si>
  <si>
    <t>明晓婷</t>
  </si>
  <si>
    <t>1837150112</t>
  </si>
  <si>
    <t>宋鹏强</t>
  </si>
  <si>
    <t>1837150124</t>
  </si>
  <si>
    <t>孙志毅</t>
  </si>
  <si>
    <t>1837150102</t>
  </si>
  <si>
    <t>孙自要</t>
  </si>
  <si>
    <t>1837150125</t>
  </si>
  <si>
    <t>魏瑞桢</t>
  </si>
  <si>
    <t>1837150110</t>
  </si>
  <si>
    <t>闫浩瀛</t>
  </si>
  <si>
    <t>1837150103</t>
  </si>
  <si>
    <t>杨露露</t>
  </si>
  <si>
    <t>1837150118</t>
  </si>
  <si>
    <t>喻百龙</t>
  </si>
  <si>
    <t>1837150127</t>
  </si>
  <si>
    <t>郑凯锋</t>
  </si>
  <si>
    <t>1837150123</t>
  </si>
  <si>
    <t>周仪凡</t>
  </si>
  <si>
    <t>1837150111</t>
  </si>
  <si>
    <t>常馨慧</t>
  </si>
  <si>
    <t>城规1802B</t>
  </si>
  <si>
    <t>1837150212</t>
  </si>
  <si>
    <t>郝雨欣</t>
  </si>
  <si>
    <t>1837150202</t>
  </si>
  <si>
    <t>侯雁田</t>
  </si>
  <si>
    <t>1837150207</t>
  </si>
  <si>
    <t>贾晨龙</t>
  </si>
  <si>
    <t>1837150224</t>
  </si>
  <si>
    <t>孔利杰</t>
  </si>
  <si>
    <t>1837150210</t>
  </si>
  <si>
    <t>李菲</t>
  </si>
  <si>
    <t>1837150209</t>
  </si>
  <si>
    <t>刘欣萍</t>
  </si>
  <si>
    <t>1837150216</t>
  </si>
  <si>
    <t>马腾龙</t>
  </si>
  <si>
    <t>1837150226</t>
  </si>
  <si>
    <t>阮沛</t>
  </si>
  <si>
    <t>1837150208</t>
  </si>
  <si>
    <t>谭滢洁</t>
  </si>
  <si>
    <t>1837150211</t>
  </si>
  <si>
    <t>王菊</t>
  </si>
  <si>
    <t>1837150217</t>
  </si>
  <si>
    <t>徐静静</t>
  </si>
  <si>
    <t>1837150205</t>
  </si>
  <si>
    <t>高晓沛</t>
  </si>
  <si>
    <t>城规1901B</t>
  </si>
  <si>
    <t>1937150109</t>
  </si>
  <si>
    <t>高晓雪</t>
  </si>
  <si>
    <t>1937150103</t>
  </si>
  <si>
    <t>江法强</t>
  </si>
  <si>
    <t>1937150118</t>
  </si>
  <si>
    <t>邵玉洲</t>
  </si>
  <si>
    <t>1937150119</t>
  </si>
  <si>
    <t>王梅瑞</t>
  </si>
  <si>
    <t>1937150111</t>
  </si>
  <si>
    <t>杨玉娟</t>
  </si>
  <si>
    <t>1937150108</t>
  </si>
  <si>
    <t>柳倩倩</t>
  </si>
  <si>
    <t>城规1902B</t>
  </si>
  <si>
    <t>1937150205</t>
  </si>
  <si>
    <t>师梦迪</t>
  </si>
  <si>
    <t>1937150212</t>
  </si>
  <si>
    <t>王梦琳</t>
  </si>
  <si>
    <t>1937150211</t>
  </si>
  <si>
    <t>王睿</t>
  </si>
  <si>
    <t>1937150213</t>
  </si>
  <si>
    <t>袁斌</t>
  </si>
  <si>
    <t>1937150218</t>
  </si>
  <si>
    <t>王飒</t>
  </si>
  <si>
    <t>城乡规划1601B</t>
  </si>
  <si>
    <t>1637150101</t>
  </si>
  <si>
    <t>张晓彤</t>
  </si>
  <si>
    <t>1637150105</t>
  </si>
  <si>
    <t>张鑫</t>
  </si>
  <si>
    <t>1637150117</t>
  </si>
  <si>
    <t>张亚飞</t>
  </si>
  <si>
    <t>1637150113</t>
  </si>
  <si>
    <t>张莹莹</t>
  </si>
  <si>
    <t>1637150107</t>
  </si>
  <si>
    <t>冯晓悦</t>
  </si>
  <si>
    <t>城乡规划1602B</t>
  </si>
  <si>
    <t>1637150214</t>
  </si>
  <si>
    <t>韩影影</t>
  </si>
  <si>
    <t>1637150204</t>
  </si>
  <si>
    <t>贾梦乐</t>
  </si>
  <si>
    <t>1637150205</t>
  </si>
  <si>
    <t>刘松威</t>
  </si>
  <si>
    <t>1637150221</t>
  </si>
  <si>
    <t>于开展</t>
  </si>
  <si>
    <t>1637150219</t>
  </si>
  <si>
    <t>樊馨雯</t>
  </si>
  <si>
    <t>城乡规划1603B</t>
  </si>
  <si>
    <t>1637150312</t>
  </si>
  <si>
    <t>李慧欣</t>
  </si>
  <si>
    <t>1637150310</t>
  </si>
  <si>
    <t>刘雪莹</t>
  </si>
  <si>
    <t>1637150308</t>
  </si>
  <si>
    <t>喻东</t>
  </si>
  <si>
    <t>1637150319</t>
  </si>
  <si>
    <t>赵怡恬</t>
  </si>
  <si>
    <t>1637150305</t>
  </si>
  <si>
    <t>许郑峰</t>
  </si>
  <si>
    <t>1837130221</t>
  </si>
  <si>
    <t>陈学静</t>
  </si>
  <si>
    <t>工程管理1601B</t>
  </si>
  <si>
    <t>1637130113</t>
  </si>
  <si>
    <t>窦玉卓</t>
  </si>
  <si>
    <t>1637130111</t>
  </si>
  <si>
    <t>黄应芳</t>
  </si>
  <si>
    <t>1637130119</t>
  </si>
  <si>
    <t>姬立杰</t>
  </si>
  <si>
    <t>1637130110</t>
  </si>
  <si>
    <t>李天元</t>
  </si>
  <si>
    <t>1637130125</t>
  </si>
  <si>
    <t>李鑫</t>
  </si>
  <si>
    <t>1637130117</t>
  </si>
  <si>
    <t>林翔</t>
  </si>
  <si>
    <t>1632140154</t>
  </si>
  <si>
    <t>商欢</t>
  </si>
  <si>
    <t>1637130112</t>
  </si>
  <si>
    <t>申秉寅</t>
  </si>
  <si>
    <t>1637130140</t>
  </si>
  <si>
    <t>苏明艳</t>
  </si>
  <si>
    <t>1637130107</t>
  </si>
  <si>
    <t>王佳乐</t>
  </si>
  <si>
    <t>1637130137</t>
  </si>
  <si>
    <t>王文博</t>
  </si>
  <si>
    <t>1637130138</t>
  </si>
  <si>
    <t>徐宝艳</t>
  </si>
  <si>
    <t>1637130114</t>
  </si>
  <si>
    <t>朱玉琪</t>
  </si>
  <si>
    <t>1637130120</t>
  </si>
  <si>
    <t>耿泽亚</t>
  </si>
  <si>
    <t>工程管理1602B</t>
  </si>
  <si>
    <t>1637130232</t>
  </si>
  <si>
    <t>李俊美</t>
  </si>
  <si>
    <t>1637130201</t>
  </si>
  <si>
    <t>李丽丽</t>
  </si>
  <si>
    <t>1637130212</t>
  </si>
  <si>
    <t>李玲</t>
  </si>
  <si>
    <t>1637130215</t>
  </si>
  <si>
    <t>李宁</t>
  </si>
  <si>
    <t>1637130205</t>
  </si>
  <si>
    <t>邵令令</t>
  </si>
  <si>
    <t>1637130222</t>
  </si>
  <si>
    <t>石良宇</t>
  </si>
  <si>
    <t>1637130219</t>
  </si>
  <si>
    <t>史慧玲</t>
  </si>
  <si>
    <t>1637130216</t>
  </si>
  <si>
    <t>王金锦</t>
  </si>
  <si>
    <t>1637130220</t>
  </si>
  <si>
    <t>王坤鹏</t>
  </si>
  <si>
    <t>1637130245</t>
  </si>
  <si>
    <t>谢炎桀</t>
  </si>
  <si>
    <t>1637130228</t>
  </si>
  <si>
    <t>谢宇影</t>
  </si>
  <si>
    <t>1637130209</t>
  </si>
  <si>
    <t>邢彩杰</t>
  </si>
  <si>
    <t>1637130210</t>
  </si>
  <si>
    <t>张梦爽</t>
  </si>
  <si>
    <t>1637130203</t>
  </si>
  <si>
    <t>张新闻</t>
  </si>
  <si>
    <t>1637130202</t>
  </si>
  <si>
    <t>周贇</t>
  </si>
  <si>
    <t>1637130214</t>
  </si>
  <si>
    <t>朱株</t>
  </si>
  <si>
    <t>1637130206</t>
  </si>
  <si>
    <t>蔡硕</t>
  </si>
  <si>
    <t>工管1701B</t>
  </si>
  <si>
    <t>1737130126</t>
  </si>
  <si>
    <t>代松枝</t>
  </si>
  <si>
    <t>1737130120</t>
  </si>
  <si>
    <t>丁子涵</t>
  </si>
  <si>
    <t>1737130112</t>
  </si>
  <si>
    <t>高升</t>
  </si>
  <si>
    <t>1737130156</t>
  </si>
  <si>
    <t>李净珊</t>
  </si>
  <si>
    <t>1737130106</t>
  </si>
  <si>
    <t>李其俊</t>
  </si>
  <si>
    <t>1737130149</t>
  </si>
  <si>
    <t>李腾飞</t>
  </si>
  <si>
    <t>1737130150</t>
  </si>
  <si>
    <t>刘鉴申</t>
  </si>
  <si>
    <t>1737130148</t>
  </si>
  <si>
    <t>刘依帆</t>
  </si>
  <si>
    <t>1637130148</t>
  </si>
  <si>
    <t>齐乃芹</t>
  </si>
  <si>
    <t>1737130114</t>
  </si>
  <si>
    <t>宋飞翔</t>
  </si>
  <si>
    <t>1737130163</t>
  </si>
  <si>
    <t>王富豪</t>
  </si>
  <si>
    <t>1737120314</t>
  </si>
  <si>
    <t>王昭君</t>
  </si>
  <si>
    <t>1737130102</t>
  </si>
  <si>
    <t>于龙辉</t>
  </si>
  <si>
    <t>1737130136</t>
  </si>
  <si>
    <t>袁月娇</t>
  </si>
  <si>
    <t>1737130121</t>
  </si>
  <si>
    <t>张世晓</t>
  </si>
  <si>
    <t>1737130131</t>
  </si>
  <si>
    <t>张淑萍</t>
  </si>
  <si>
    <t>1737130109</t>
  </si>
  <si>
    <t>张婉君</t>
  </si>
  <si>
    <t>1737130105</t>
  </si>
  <si>
    <t>张文宁</t>
  </si>
  <si>
    <t>1737130107</t>
  </si>
  <si>
    <t>郑二炯</t>
  </si>
  <si>
    <t>1737130153</t>
  </si>
  <si>
    <t>周方波</t>
  </si>
  <si>
    <t>1737130142</t>
  </si>
  <si>
    <t>常珍珍</t>
  </si>
  <si>
    <t>工管1801B</t>
  </si>
  <si>
    <t>1837130114</t>
  </si>
  <si>
    <t>陈兰花</t>
  </si>
  <si>
    <t>1837130116</t>
  </si>
  <si>
    <t>冯杏怡</t>
  </si>
  <si>
    <t>1837130104</t>
  </si>
  <si>
    <t>胡红波</t>
  </si>
  <si>
    <t>1837130139</t>
  </si>
  <si>
    <t>黄慧慧</t>
  </si>
  <si>
    <t>1837130112</t>
  </si>
  <si>
    <t>靳瑞环</t>
  </si>
  <si>
    <t>1837130119</t>
  </si>
  <si>
    <t>劳俊杰</t>
  </si>
  <si>
    <t>1837130133</t>
  </si>
  <si>
    <t>林欣飒</t>
  </si>
  <si>
    <t>1837130105</t>
  </si>
  <si>
    <t>任璐萍</t>
  </si>
  <si>
    <t>1837130117</t>
  </si>
  <si>
    <t>任新月</t>
  </si>
  <si>
    <t>1837130111</t>
  </si>
  <si>
    <t>宋子豪</t>
  </si>
  <si>
    <t>1837130132</t>
  </si>
  <si>
    <t>孙晴晴</t>
  </si>
  <si>
    <t>1837130108</t>
  </si>
  <si>
    <t>王非凡</t>
  </si>
  <si>
    <t>1837130125</t>
  </si>
  <si>
    <t>吴苗苗</t>
  </si>
  <si>
    <t>1837130110</t>
  </si>
  <si>
    <t>姚乐</t>
  </si>
  <si>
    <t>1837130122</t>
  </si>
  <si>
    <t>于佳甜</t>
  </si>
  <si>
    <t>1837130109</t>
  </si>
  <si>
    <t>张昭华</t>
  </si>
  <si>
    <t>1837130136</t>
  </si>
  <si>
    <t>陈敏</t>
  </si>
  <si>
    <t>工管1802B</t>
  </si>
  <si>
    <t>1837130216</t>
  </si>
  <si>
    <t>杜东晓</t>
  </si>
  <si>
    <t>1837130219</t>
  </si>
  <si>
    <t>樊文艳</t>
  </si>
  <si>
    <t>1837130204</t>
  </si>
  <si>
    <t>郭海省</t>
  </si>
  <si>
    <t>1837130233</t>
  </si>
  <si>
    <t>金盈宏</t>
  </si>
  <si>
    <t>1837130218</t>
  </si>
  <si>
    <t>李元晨</t>
  </si>
  <si>
    <t>1837130228</t>
  </si>
  <si>
    <t>林雨帆</t>
  </si>
  <si>
    <t>1837130206</t>
  </si>
  <si>
    <t>戚俊俊</t>
  </si>
  <si>
    <t>1837130212</t>
  </si>
  <si>
    <t>宋梦帆</t>
  </si>
  <si>
    <t>1837130220</t>
  </si>
  <si>
    <t>王洪玉</t>
  </si>
  <si>
    <t>1837130213</t>
  </si>
  <si>
    <t>吴卫民</t>
  </si>
  <si>
    <t>1837130224</t>
  </si>
  <si>
    <t>邢敏</t>
  </si>
  <si>
    <t>1837130214</t>
  </si>
  <si>
    <t>徐学凤</t>
  </si>
  <si>
    <t>1837130217</t>
  </si>
  <si>
    <t>杨锋坤</t>
  </si>
  <si>
    <t>1837130234</t>
  </si>
  <si>
    <t>杨梦含</t>
  </si>
  <si>
    <t>1837130211</t>
  </si>
  <si>
    <t>张旭阳</t>
  </si>
  <si>
    <t>1837130210</t>
  </si>
  <si>
    <t>陈倩茹</t>
  </si>
  <si>
    <t>工管1803ZB</t>
  </si>
  <si>
    <t>1837130324</t>
  </si>
  <si>
    <t>陈睿睿</t>
  </si>
  <si>
    <t>1837130301</t>
  </si>
  <si>
    <t>甘文清</t>
  </si>
  <si>
    <t>1837130323</t>
  </si>
  <si>
    <t>巩粱博</t>
  </si>
  <si>
    <t>1837130328</t>
  </si>
  <si>
    <t>郭宝鑫</t>
  </si>
  <si>
    <t>1837130346</t>
  </si>
  <si>
    <t>蒋壮</t>
  </si>
  <si>
    <t>1837130327</t>
  </si>
  <si>
    <t>李静</t>
  </si>
  <si>
    <t>1837130318</t>
  </si>
  <si>
    <t>柳鑫</t>
  </si>
  <si>
    <t>1837130322</t>
  </si>
  <si>
    <t>孙世平</t>
  </si>
  <si>
    <t>1837130340</t>
  </si>
  <si>
    <t>杨亚如</t>
  </si>
  <si>
    <t>1837130317</t>
  </si>
  <si>
    <t>张碧漾</t>
  </si>
  <si>
    <t>1837130321</t>
  </si>
  <si>
    <t>张彩</t>
  </si>
  <si>
    <t>1837130312</t>
  </si>
  <si>
    <t>张双义</t>
  </si>
  <si>
    <t>1837130359</t>
  </si>
  <si>
    <t>郑红岩</t>
  </si>
  <si>
    <t>1837130336</t>
  </si>
  <si>
    <t>陈霄瑾</t>
  </si>
  <si>
    <t>工管1804ZB</t>
  </si>
  <si>
    <t>1837130410</t>
  </si>
  <si>
    <t>冯香阁</t>
  </si>
  <si>
    <t>1837130415</t>
  </si>
  <si>
    <t>雷喜亚</t>
  </si>
  <si>
    <t>1837130401</t>
  </si>
  <si>
    <t>李柯佳</t>
  </si>
  <si>
    <t>1837130441</t>
  </si>
  <si>
    <t>李珂灏</t>
  </si>
  <si>
    <t>1837130460</t>
  </si>
  <si>
    <t>苗艳霞</t>
  </si>
  <si>
    <t>1837130419</t>
  </si>
  <si>
    <t>邱富珍</t>
  </si>
  <si>
    <t>1837130412</t>
  </si>
  <si>
    <t>任豪杰</t>
  </si>
  <si>
    <t>1837130457</t>
  </si>
  <si>
    <t>史晓玉</t>
  </si>
  <si>
    <t>1837130423</t>
  </si>
  <si>
    <t>王红法</t>
  </si>
  <si>
    <t>1837130435</t>
  </si>
  <si>
    <t>王湛汝</t>
  </si>
  <si>
    <t>1837130459</t>
  </si>
  <si>
    <t>杨中山</t>
  </si>
  <si>
    <t>1837130433</t>
  </si>
  <si>
    <t>赵东晴</t>
  </si>
  <si>
    <t>1837130426</t>
  </si>
  <si>
    <t>赵文雅</t>
  </si>
  <si>
    <t>1837130416</t>
  </si>
  <si>
    <t>陈雷</t>
  </si>
  <si>
    <t>工管1901B</t>
  </si>
  <si>
    <t>1937130124</t>
  </si>
  <si>
    <t>陈晓南</t>
  </si>
  <si>
    <t>1937130131</t>
  </si>
  <si>
    <t>程佳浩</t>
  </si>
  <si>
    <t>1937130125</t>
  </si>
  <si>
    <t>韩宁洁</t>
  </si>
  <si>
    <t>1937130116</t>
  </si>
  <si>
    <t>宋懿汝</t>
  </si>
  <si>
    <t>1937130105</t>
  </si>
  <si>
    <t>位帅举</t>
  </si>
  <si>
    <t>1937130130</t>
  </si>
  <si>
    <t>夏高尚</t>
  </si>
  <si>
    <t>1937130137</t>
  </si>
  <si>
    <t>张莹杰</t>
  </si>
  <si>
    <t>1937130140</t>
  </si>
  <si>
    <t>朱春柳</t>
  </si>
  <si>
    <t>1937130104</t>
  </si>
  <si>
    <t>刘文哲</t>
  </si>
  <si>
    <t>工管1902B</t>
  </si>
  <si>
    <t>1937130227</t>
  </si>
  <si>
    <t>刘雯</t>
  </si>
  <si>
    <t>1937130216</t>
  </si>
  <si>
    <t>裴清海</t>
  </si>
  <si>
    <t>1937130237</t>
  </si>
  <si>
    <t>彭卓</t>
  </si>
  <si>
    <t>1937130225</t>
  </si>
  <si>
    <t>杨明浩</t>
  </si>
  <si>
    <t>1937130212</t>
  </si>
  <si>
    <t>杨莎莎</t>
  </si>
  <si>
    <t>1937130205</t>
  </si>
  <si>
    <t>张柯榕</t>
  </si>
  <si>
    <t>1937130224</t>
  </si>
  <si>
    <t>张笑笑</t>
  </si>
  <si>
    <t>1937130207</t>
  </si>
  <si>
    <t>张云晓</t>
  </si>
  <si>
    <t>1937130217</t>
  </si>
  <si>
    <t>周素洁</t>
  </si>
  <si>
    <t>1937130210</t>
  </si>
  <si>
    <t>陈冠军</t>
  </si>
  <si>
    <t>工程造价1601B</t>
  </si>
  <si>
    <t>1637160124</t>
  </si>
  <si>
    <t>陈鸣茹</t>
  </si>
  <si>
    <t>1637160115</t>
  </si>
  <si>
    <t>郭楠</t>
  </si>
  <si>
    <t>1637160128</t>
  </si>
  <si>
    <t>韩征兵</t>
  </si>
  <si>
    <t>1637160143</t>
  </si>
  <si>
    <t>何香香</t>
  </si>
  <si>
    <t>1637160122</t>
  </si>
  <si>
    <t>李璐璐</t>
  </si>
  <si>
    <t>1637150114</t>
  </si>
  <si>
    <t>刘超强</t>
  </si>
  <si>
    <t>1637160136</t>
  </si>
  <si>
    <t>刘瑞丹</t>
  </si>
  <si>
    <t>1637160102</t>
  </si>
  <si>
    <t>石瑾</t>
  </si>
  <si>
    <t>1637160109</t>
  </si>
  <si>
    <t>史虎振</t>
  </si>
  <si>
    <t>1637160130</t>
  </si>
  <si>
    <t>王书军</t>
  </si>
  <si>
    <t>1637160131</t>
  </si>
  <si>
    <t>肖婉</t>
  </si>
  <si>
    <t>1637160114</t>
  </si>
  <si>
    <t>殷来建</t>
  </si>
  <si>
    <t>1637160123</t>
  </si>
  <si>
    <t>仲冰冰</t>
  </si>
  <si>
    <t>1637160139</t>
  </si>
  <si>
    <t>杜伟明</t>
  </si>
  <si>
    <t>工程造价1602B</t>
  </si>
  <si>
    <t>1637160248</t>
  </si>
  <si>
    <t>段鹏辉</t>
  </si>
  <si>
    <t>1637160245</t>
  </si>
  <si>
    <t>冯国坡</t>
  </si>
  <si>
    <t>1637160249</t>
  </si>
  <si>
    <t>付子航</t>
  </si>
  <si>
    <t>1637160227</t>
  </si>
  <si>
    <t>郭梦梦</t>
  </si>
  <si>
    <t>1637160222</t>
  </si>
  <si>
    <t>郭营营</t>
  </si>
  <si>
    <t>1637160208</t>
  </si>
  <si>
    <t>梁新秀</t>
  </si>
  <si>
    <t>1637160210</t>
  </si>
  <si>
    <t>刘艺</t>
  </si>
  <si>
    <t>1637160220</t>
  </si>
  <si>
    <t>舒飞</t>
  </si>
  <si>
    <t>1637160246</t>
  </si>
  <si>
    <t>王赛男</t>
  </si>
  <si>
    <t>1637160212</t>
  </si>
  <si>
    <t>徐凤月</t>
  </si>
  <si>
    <t>1637160211</t>
  </si>
  <si>
    <t>张慧玲</t>
  </si>
  <si>
    <t>1637160207</t>
  </si>
  <si>
    <t>张田姣</t>
  </si>
  <si>
    <t>1637160219</t>
  </si>
  <si>
    <t>曹猛</t>
  </si>
  <si>
    <t>造价1701B</t>
  </si>
  <si>
    <t>1737160128</t>
  </si>
  <si>
    <t>葛鹏程</t>
  </si>
  <si>
    <t>1737160105</t>
  </si>
  <si>
    <t>郭妮</t>
  </si>
  <si>
    <t>1737160114</t>
  </si>
  <si>
    <t>刘洋溢</t>
  </si>
  <si>
    <t>1737160103</t>
  </si>
  <si>
    <t>刘紫焉</t>
  </si>
  <si>
    <t>1737160104</t>
  </si>
  <si>
    <t>娄丽丽</t>
  </si>
  <si>
    <t>1737160109</t>
  </si>
  <si>
    <t>马留杰</t>
  </si>
  <si>
    <t>1537160237</t>
  </si>
  <si>
    <t>尚永真</t>
  </si>
  <si>
    <t>1737160101</t>
  </si>
  <si>
    <t>于昭涵</t>
  </si>
  <si>
    <t>1737160142</t>
  </si>
  <si>
    <t>张光宇</t>
  </si>
  <si>
    <t>1737160125</t>
  </si>
  <si>
    <t>张祖坤</t>
  </si>
  <si>
    <t>1737160147</t>
  </si>
  <si>
    <t>赵玲</t>
  </si>
  <si>
    <t>1737160107</t>
  </si>
  <si>
    <t>郑春蕊</t>
  </si>
  <si>
    <t>1737160122</t>
  </si>
  <si>
    <t>周雪</t>
  </si>
  <si>
    <t>1737160120</t>
  </si>
  <si>
    <t>陈珂菲</t>
  </si>
  <si>
    <t>造价1702B</t>
  </si>
  <si>
    <t>1737160201</t>
  </si>
  <si>
    <t>韩少华</t>
  </si>
  <si>
    <t>1737160228</t>
  </si>
  <si>
    <t>何慧娴</t>
  </si>
  <si>
    <t>1737160210</t>
  </si>
  <si>
    <t>侯晨</t>
  </si>
  <si>
    <t>1737160245</t>
  </si>
  <si>
    <t>胡修敏</t>
  </si>
  <si>
    <t>1737160212</t>
  </si>
  <si>
    <t>李姗姗</t>
  </si>
  <si>
    <t>1737160218</t>
  </si>
  <si>
    <t>卢双茹</t>
  </si>
  <si>
    <t>1737160217</t>
  </si>
  <si>
    <t>马超</t>
  </si>
  <si>
    <t>1737160233</t>
  </si>
  <si>
    <t>邵源航</t>
  </si>
  <si>
    <t>1737160235</t>
  </si>
  <si>
    <t>宋景龙</t>
  </si>
  <si>
    <t>1737160242</t>
  </si>
  <si>
    <t>毋志强</t>
  </si>
  <si>
    <t>1737160237</t>
  </si>
  <si>
    <t>张东桦</t>
  </si>
  <si>
    <t>1737160219</t>
  </si>
  <si>
    <t>张洪飞</t>
  </si>
  <si>
    <t>1737160236</t>
  </si>
  <si>
    <t>常权</t>
  </si>
  <si>
    <t>造价1801B</t>
  </si>
  <si>
    <t>1837160137</t>
  </si>
  <si>
    <t>陈雨薇</t>
  </si>
  <si>
    <t>1837160118</t>
  </si>
  <si>
    <t>冯若琳</t>
  </si>
  <si>
    <t>1840120304</t>
  </si>
  <si>
    <t>郭青梅</t>
  </si>
  <si>
    <t>1837160124</t>
  </si>
  <si>
    <t>郭文雅</t>
  </si>
  <si>
    <t>1837160123</t>
  </si>
  <si>
    <t>何雅莉</t>
  </si>
  <si>
    <t>1837160128</t>
  </si>
  <si>
    <t>江文格</t>
  </si>
  <si>
    <t>1837160112</t>
  </si>
  <si>
    <t>李鹏冲</t>
  </si>
  <si>
    <t>1837160139</t>
  </si>
  <si>
    <t>李晓迪</t>
  </si>
  <si>
    <t>1837160103</t>
  </si>
  <si>
    <t>李鑫蕊</t>
  </si>
  <si>
    <t>1837160116</t>
  </si>
  <si>
    <t>刘江妞</t>
  </si>
  <si>
    <t>1837160113</t>
  </si>
  <si>
    <t>刘奕</t>
  </si>
  <si>
    <t>1837160134</t>
  </si>
  <si>
    <t>卢佳苗</t>
  </si>
  <si>
    <t>1837160120</t>
  </si>
  <si>
    <t>鲁静</t>
  </si>
  <si>
    <t>1837160122</t>
  </si>
  <si>
    <t>马凯</t>
  </si>
  <si>
    <t>1837160146</t>
  </si>
  <si>
    <t>马玉龙</t>
  </si>
  <si>
    <t>1837160148</t>
  </si>
  <si>
    <t>任振霞</t>
  </si>
  <si>
    <t>1837160114</t>
  </si>
  <si>
    <t>宋家成</t>
  </si>
  <si>
    <t>1837160142</t>
  </si>
  <si>
    <t>王慧慧</t>
  </si>
  <si>
    <t>1837160130</t>
  </si>
  <si>
    <t>王宜文</t>
  </si>
  <si>
    <t>1837160106</t>
  </si>
  <si>
    <t>王媛媛</t>
  </si>
  <si>
    <t>1837160102</t>
  </si>
  <si>
    <t>姚彤彤</t>
  </si>
  <si>
    <t>1837160115</t>
  </si>
  <si>
    <t>赵永昌</t>
  </si>
  <si>
    <t>1837160141</t>
  </si>
  <si>
    <t>郑常喜</t>
  </si>
  <si>
    <t>1837160133</t>
  </si>
  <si>
    <t>朱利敏</t>
  </si>
  <si>
    <t>1837160121</t>
  </si>
  <si>
    <t>程梦梅</t>
  </si>
  <si>
    <t>造价1802B</t>
  </si>
  <si>
    <t>1837160207</t>
  </si>
  <si>
    <t>崔琳涵</t>
  </si>
  <si>
    <t>1837160232</t>
  </si>
  <si>
    <t>葛云飞</t>
  </si>
  <si>
    <t>1837160236</t>
  </si>
  <si>
    <t>耿正</t>
  </si>
  <si>
    <t>1837160249</t>
  </si>
  <si>
    <t>黄盼洁</t>
  </si>
  <si>
    <t>1837160209</t>
  </si>
  <si>
    <t>兰心慧</t>
  </si>
  <si>
    <t>1837160219</t>
  </si>
  <si>
    <t>李博鑫</t>
  </si>
  <si>
    <t>1837160238</t>
  </si>
  <si>
    <t>李海斌</t>
  </si>
  <si>
    <t>1837160247</t>
  </si>
  <si>
    <t>李娟</t>
  </si>
  <si>
    <t>1837160217</t>
  </si>
  <si>
    <t>李梦瑶</t>
  </si>
  <si>
    <t>1837160214</t>
  </si>
  <si>
    <t>李晓青</t>
  </si>
  <si>
    <t>1837160208</t>
  </si>
  <si>
    <t>李雪</t>
  </si>
  <si>
    <t>1837160206</t>
  </si>
  <si>
    <t>刘新可</t>
  </si>
  <si>
    <t>1837160225</t>
  </si>
  <si>
    <t>裴世琪</t>
  </si>
  <si>
    <t>1837160234</t>
  </si>
  <si>
    <t>宋筱然</t>
  </si>
  <si>
    <t>1840110222</t>
  </si>
  <si>
    <t>王梦瑶</t>
  </si>
  <si>
    <t>1837160218</t>
  </si>
  <si>
    <t>张万春</t>
  </si>
  <si>
    <t>1837160235</t>
  </si>
  <si>
    <t>张笑妃</t>
  </si>
  <si>
    <t>1837160212</t>
  </si>
  <si>
    <t>张欣雅</t>
  </si>
  <si>
    <t>1837160228</t>
  </si>
  <si>
    <t>张欣宜</t>
  </si>
  <si>
    <t>1837160210</t>
  </si>
  <si>
    <t>张照行</t>
  </si>
  <si>
    <t>1837160245</t>
  </si>
  <si>
    <t>赵丰雨</t>
  </si>
  <si>
    <t>1837160242</t>
  </si>
  <si>
    <t>郑薇</t>
  </si>
  <si>
    <t>1837160203</t>
  </si>
  <si>
    <t>周蒙蒙</t>
  </si>
  <si>
    <t>1837160231</t>
  </si>
  <si>
    <t>葛家乐</t>
  </si>
  <si>
    <t>造价1901B</t>
  </si>
  <si>
    <t>1937160133</t>
  </si>
  <si>
    <t>贾岑</t>
  </si>
  <si>
    <t>1937160146</t>
  </si>
  <si>
    <t>李通</t>
  </si>
  <si>
    <t>1937160135</t>
  </si>
  <si>
    <t>田鑫</t>
  </si>
  <si>
    <t>1937160138</t>
  </si>
  <si>
    <t>张思佳</t>
  </si>
  <si>
    <t>1937160104</t>
  </si>
  <si>
    <t>赵鹏瑶</t>
  </si>
  <si>
    <t>1937160111</t>
  </si>
  <si>
    <t>赵万礼</t>
  </si>
  <si>
    <t>1937160150</t>
  </si>
  <si>
    <t>周萌萌</t>
  </si>
  <si>
    <t>1937160129</t>
  </si>
  <si>
    <t>曹明星</t>
  </si>
  <si>
    <t>造价1902B</t>
  </si>
  <si>
    <t>1937160229</t>
  </si>
  <si>
    <t>陈树泉</t>
  </si>
  <si>
    <t>1937160238</t>
  </si>
  <si>
    <t>陈雪影</t>
  </si>
  <si>
    <t>1937160227</t>
  </si>
  <si>
    <t>冯水园</t>
  </si>
  <si>
    <t>1937160210</t>
  </si>
  <si>
    <t>郭淑雅</t>
  </si>
  <si>
    <t>1937160205</t>
  </si>
  <si>
    <t>韩静茹</t>
  </si>
  <si>
    <t>1937160223</t>
  </si>
  <si>
    <t>李春丽</t>
  </si>
  <si>
    <t>1937160230</t>
  </si>
  <si>
    <t>刘皓</t>
  </si>
  <si>
    <t>1937160242</t>
  </si>
  <si>
    <t>刘奇超</t>
  </si>
  <si>
    <t>1937160235</t>
  </si>
  <si>
    <t>孟丹</t>
  </si>
  <si>
    <t>1937160206</t>
  </si>
  <si>
    <t>聂河山</t>
  </si>
  <si>
    <t>1937160249</t>
  </si>
  <si>
    <t>田晓静</t>
  </si>
  <si>
    <t>1937160228</t>
  </si>
  <si>
    <t>王奕迪</t>
  </si>
  <si>
    <t>1937160221</t>
  </si>
  <si>
    <t>许欢</t>
  </si>
  <si>
    <t>1937160209</t>
  </si>
  <si>
    <t>炎天娇</t>
  </si>
  <si>
    <t>1937160207</t>
  </si>
  <si>
    <t>杨一鸣</t>
  </si>
  <si>
    <t>1937160247</t>
  </si>
  <si>
    <t>季登辉</t>
  </si>
  <si>
    <t>建筑学（本）1501</t>
  </si>
  <si>
    <t>1537120116</t>
  </si>
  <si>
    <t>李勇</t>
  </si>
  <si>
    <t>1537120114</t>
  </si>
  <si>
    <t>刘宾宾</t>
  </si>
  <si>
    <t>1537120115</t>
  </si>
  <si>
    <t>龙岩</t>
  </si>
  <si>
    <t>1537120112</t>
  </si>
  <si>
    <t>秦志鹏</t>
  </si>
  <si>
    <t>1537120111</t>
  </si>
  <si>
    <t>王晨阳</t>
  </si>
  <si>
    <t>1537120113</t>
  </si>
  <si>
    <t>徐瑜蔓</t>
  </si>
  <si>
    <t>1537120102</t>
  </si>
  <si>
    <t>赵菲菲</t>
  </si>
  <si>
    <t>1537120101</t>
  </si>
  <si>
    <t>蔡辉</t>
  </si>
  <si>
    <t>建筑学（本）1502</t>
  </si>
  <si>
    <t>1537120222</t>
  </si>
  <si>
    <t>关萌远</t>
  </si>
  <si>
    <t>1537120210</t>
  </si>
  <si>
    <t>李晓松</t>
  </si>
  <si>
    <t>1537120214</t>
  </si>
  <si>
    <t>史增辉</t>
  </si>
  <si>
    <t>1537120211</t>
  </si>
  <si>
    <t>薛迪</t>
  </si>
  <si>
    <t>1537120202</t>
  </si>
  <si>
    <t>张雪艳</t>
  </si>
  <si>
    <t>1537120204</t>
  </si>
  <si>
    <t>张漪</t>
  </si>
  <si>
    <t>1537120205</t>
  </si>
  <si>
    <t>周士月</t>
  </si>
  <si>
    <t>1537120206</t>
  </si>
  <si>
    <t>韩亚龙</t>
  </si>
  <si>
    <t>建筑学1601B</t>
  </si>
  <si>
    <t>1637120118</t>
  </si>
  <si>
    <t>何晶晶</t>
  </si>
  <si>
    <t>1637120106</t>
  </si>
  <si>
    <t>刘园园</t>
  </si>
  <si>
    <t>1637120108</t>
  </si>
  <si>
    <t>邱康家</t>
  </si>
  <si>
    <t>1637120115</t>
  </si>
  <si>
    <t>常文烁</t>
  </si>
  <si>
    <t>建筑学1602B</t>
  </si>
  <si>
    <t>1637120217</t>
  </si>
  <si>
    <t>陈斌</t>
  </si>
  <si>
    <t>1637120220</t>
  </si>
  <si>
    <t>杜明泽</t>
  </si>
  <si>
    <t>1637120222</t>
  </si>
  <si>
    <t>李洁</t>
  </si>
  <si>
    <t>1637120203</t>
  </si>
  <si>
    <t>李玮轲</t>
  </si>
  <si>
    <t>1637120206</t>
  </si>
  <si>
    <t>马帅康</t>
  </si>
  <si>
    <t>1637120219</t>
  </si>
  <si>
    <t>赵唯一</t>
  </si>
  <si>
    <t>1637120201</t>
  </si>
  <si>
    <t>赵远</t>
  </si>
  <si>
    <t>1637120221</t>
  </si>
  <si>
    <t>程倩</t>
  </si>
  <si>
    <t>建筑学1701B</t>
  </si>
  <si>
    <t>1737120105</t>
  </si>
  <si>
    <t>李兵</t>
  </si>
  <si>
    <t>1737120118</t>
  </si>
  <si>
    <t>刘晨光</t>
  </si>
  <si>
    <t>1737120115</t>
  </si>
  <si>
    <t>麻惠杰</t>
  </si>
  <si>
    <t>1737120120</t>
  </si>
  <si>
    <t>王彬</t>
  </si>
  <si>
    <t>1737120123</t>
  </si>
  <si>
    <t>赵小源</t>
  </si>
  <si>
    <t>1737120112</t>
  </si>
  <si>
    <t>陈武生</t>
  </si>
  <si>
    <t>建筑学1702B</t>
  </si>
  <si>
    <t>1737120219</t>
  </si>
  <si>
    <t>崔冰冰</t>
  </si>
  <si>
    <t>1737120203</t>
  </si>
  <si>
    <t>刘可</t>
  </si>
  <si>
    <t>1737120220</t>
  </si>
  <si>
    <t>马小曼</t>
  </si>
  <si>
    <t>1737120202</t>
  </si>
  <si>
    <t>邵旺林</t>
  </si>
  <si>
    <t>1737120217</t>
  </si>
  <si>
    <t>许栋洋</t>
  </si>
  <si>
    <t>1737120212</t>
  </si>
  <si>
    <t>栗明洋</t>
  </si>
  <si>
    <t>建筑学1703B</t>
  </si>
  <si>
    <t>1737120316</t>
  </si>
  <si>
    <t>刘文飚</t>
  </si>
  <si>
    <t>1737120318</t>
  </si>
  <si>
    <t>罗亚杰</t>
  </si>
  <si>
    <t>1737120310</t>
  </si>
  <si>
    <t>王晨露</t>
  </si>
  <si>
    <t>1737120305</t>
  </si>
  <si>
    <t>杨宝亚</t>
  </si>
  <si>
    <t>1737120308</t>
  </si>
  <si>
    <t>赵冰月</t>
  </si>
  <si>
    <t>1737120306</t>
  </si>
  <si>
    <t>孙文广</t>
  </si>
  <si>
    <t>建筑学1801B</t>
  </si>
  <si>
    <t>1837120111</t>
  </si>
  <si>
    <t>王豪</t>
  </si>
  <si>
    <t>1837120115</t>
  </si>
  <si>
    <t>王宇朔</t>
  </si>
  <si>
    <t>1837120116</t>
  </si>
  <si>
    <t>于谦</t>
  </si>
  <si>
    <t>1837120112</t>
  </si>
  <si>
    <t>陈相飞</t>
  </si>
  <si>
    <t>建筑学1802B</t>
  </si>
  <si>
    <t>1837120220</t>
  </si>
  <si>
    <t>陈艳丽</t>
  </si>
  <si>
    <t>1837120206</t>
  </si>
  <si>
    <t>范登闯</t>
  </si>
  <si>
    <t>1837120214</t>
  </si>
  <si>
    <t>葛党佑</t>
  </si>
  <si>
    <t>1837120218</t>
  </si>
  <si>
    <t>郝智强</t>
  </si>
  <si>
    <t>1837120211</t>
  </si>
  <si>
    <t>闫彬艳</t>
  </si>
  <si>
    <t>1837120202</t>
  </si>
  <si>
    <t>朱祯煜</t>
  </si>
  <si>
    <t>1837120209</t>
  </si>
  <si>
    <t>邢真萍</t>
  </si>
  <si>
    <t>建筑学1803B</t>
  </si>
  <si>
    <t>1837120304</t>
  </si>
  <si>
    <t>徐瑶</t>
  </si>
  <si>
    <t>1837120307</t>
  </si>
  <si>
    <t>张华剑</t>
  </si>
  <si>
    <t>1837120318</t>
  </si>
  <si>
    <t>张艳明</t>
  </si>
  <si>
    <t>1837120316</t>
  </si>
  <si>
    <t>周志轩</t>
  </si>
  <si>
    <t>1837120308</t>
  </si>
  <si>
    <t>左清鹏</t>
  </si>
  <si>
    <t>1837120310</t>
  </si>
  <si>
    <t>郭倩</t>
  </si>
  <si>
    <t>建筑学1901B</t>
  </si>
  <si>
    <t>1937120105</t>
  </si>
  <si>
    <t>王梦杰</t>
  </si>
  <si>
    <t>1937120106</t>
  </si>
  <si>
    <t>王绍俊</t>
  </si>
  <si>
    <t>1937120113</t>
  </si>
  <si>
    <t>王潇</t>
  </si>
  <si>
    <t>1937120104</t>
  </si>
  <si>
    <t>王艳珂</t>
  </si>
  <si>
    <t>1937120103</t>
  </si>
  <si>
    <t>袁宝阳</t>
  </si>
  <si>
    <t>1937120101</t>
  </si>
  <si>
    <t>陈雪焱</t>
  </si>
  <si>
    <t>建筑学1902B</t>
  </si>
  <si>
    <t>1937120202</t>
  </si>
  <si>
    <t>李亚飞</t>
  </si>
  <si>
    <t>1937120215</t>
  </si>
  <si>
    <t>张超鑫</t>
  </si>
  <si>
    <t>1937120213</t>
  </si>
  <si>
    <t>李少华</t>
  </si>
  <si>
    <t>建筑学1903B</t>
  </si>
  <si>
    <t>1937120305</t>
  </si>
  <si>
    <t>钱鑫源</t>
  </si>
  <si>
    <t>1937120310</t>
  </si>
  <si>
    <t>王超</t>
  </si>
  <si>
    <t>1937120316</t>
  </si>
  <si>
    <t>曹立尚</t>
  </si>
  <si>
    <t>土木1701B</t>
  </si>
  <si>
    <t>1737110162</t>
  </si>
  <si>
    <t>曹云光</t>
  </si>
  <si>
    <t>1737110148</t>
  </si>
  <si>
    <t>程阔</t>
  </si>
  <si>
    <t>1737110154</t>
  </si>
  <si>
    <t>崔鑫</t>
  </si>
  <si>
    <t>1737110153</t>
  </si>
  <si>
    <t>冯琰璋</t>
  </si>
  <si>
    <t>1737110116</t>
  </si>
  <si>
    <t>韩子豪</t>
  </si>
  <si>
    <t>1737110145</t>
  </si>
  <si>
    <t>胡芳问</t>
  </si>
  <si>
    <t>1737110113</t>
  </si>
  <si>
    <t>焦梓童</t>
  </si>
  <si>
    <t>1737110103</t>
  </si>
  <si>
    <t>刘冠华</t>
  </si>
  <si>
    <t>1737110159</t>
  </si>
  <si>
    <t>吕茂</t>
  </si>
  <si>
    <t>1737110158</t>
  </si>
  <si>
    <t>孟嘉康</t>
  </si>
  <si>
    <t>1737110129</t>
  </si>
  <si>
    <t>孟俊强</t>
  </si>
  <si>
    <t>1737110150</t>
  </si>
  <si>
    <t>邵田田</t>
  </si>
  <si>
    <t>1737110110</t>
  </si>
  <si>
    <t>孙梦</t>
  </si>
  <si>
    <t>1737110109</t>
  </si>
  <si>
    <t>温若彤</t>
  </si>
  <si>
    <t>1737110108</t>
  </si>
  <si>
    <t>徐杏权</t>
  </si>
  <si>
    <t>1737110140</t>
  </si>
  <si>
    <t>张翔</t>
  </si>
  <si>
    <t>1737110131</t>
  </si>
  <si>
    <t>张瑛</t>
  </si>
  <si>
    <t>1737110161</t>
  </si>
  <si>
    <t>周莉</t>
  </si>
  <si>
    <t>1737110106</t>
  </si>
  <si>
    <t>周雪健</t>
  </si>
  <si>
    <t>1737110146</t>
  </si>
  <si>
    <t>朱志杰</t>
  </si>
  <si>
    <t>1737110122</t>
  </si>
  <si>
    <t>陈登刚</t>
  </si>
  <si>
    <t>土木1702B</t>
  </si>
  <si>
    <t>1737110252</t>
  </si>
  <si>
    <t>陈喜昌</t>
  </si>
  <si>
    <t>1737110241</t>
  </si>
  <si>
    <t>冯贝贝</t>
  </si>
  <si>
    <t>1737110207</t>
  </si>
  <si>
    <t>甘蓁</t>
  </si>
  <si>
    <t>1737110253</t>
  </si>
  <si>
    <t>郭林</t>
  </si>
  <si>
    <t>1737110210</t>
  </si>
  <si>
    <t>蒋思佳</t>
  </si>
  <si>
    <t>1737110208</t>
  </si>
  <si>
    <t>靳中兴</t>
  </si>
  <si>
    <t>1737110231</t>
  </si>
  <si>
    <t>刘魏涛</t>
  </si>
  <si>
    <t>1737110235</t>
  </si>
  <si>
    <t>刘志云</t>
  </si>
  <si>
    <t>1737110266</t>
  </si>
  <si>
    <t>秦笑笑</t>
  </si>
  <si>
    <t>1737110205</t>
  </si>
  <si>
    <t>宋林鑫</t>
  </si>
  <si>
    <t>1737110221</t>
  </si>
  <si>
    <t>王佳贝</t>
  </si>
  <si>
    <t>1737110238</t>
  </si>
  <si>
    <t>王帅帅</t>
  </si>
  <si>
    <t>1737110234</t>
  </si>
  <si>
    <t>王亚新</t>
  </si>
  <si>
    <t>1737110260</t>
  </si>
  <si>
    <t>王跃东</t>
  </si>
  <si>
    <t>1737110259</t>
  </si>
  <si>
    <t>徐孟洋</t>
  </si>
  <si>
    <t>1737110246</t>
  </si>
  <si>
    <t>徐晓昕</t>
  </si>
  <si>
    <t>1737110242</t>
  </si>
  <si>
    <t>杨海涛</t>
  </si>
  <si>
    <t>1733120102</t>
  </si>
  <si>
    <t>张振</t>
  </si>
  <si>
    <t>1737110218</t>
  </si>
  <si>
    <t>毕秀云</t>
  </si>
  <si>
    <t>土木1801B</t>
  </si>
  <si>
    <t>1837110104</t>
  </si>
  <si>
    <t>冯厚凯</t>
  </si>
  <si>
    <t>1837110140</t>
  </si>
  <si>
    <t>侯森溪</t>
  </si>
  <si>
    <t>1837110136</t>
  </si>
  <si>
    <t>李玉鹏</t>
  </si>
  <si>
    <t>1837110134</t>
  </si>
  <si>
    <t>梁奥炯</t>
  </si>
  <si>
    <t>1837110130</t>
  </si>
  <si>
    <t>刘豪</t>
  </si>
  <si>
    <t>1837110133</t>
  </si>
  <si>
    <t>刘依琳</t>
  </si>
  <si>
    <t>1837110106</t>
  </si>
  <si>
    <t>王恒</t>
  </si>
  <si>
    <t>1837110138</t>
  </si>
  <si>
    <t>张孟军</t>
  </si>
  <si>
    <t>1837110126</t>
  </si>
  <si>
    <t>张书源</t>
  </si>
  <si>
    <t>1837110135</t>
  </si>
  <si>
    <t>张宇航</t>
  </si>
  <si>
    <t>1837110110</t>
  </si>
  <si>
    <t>董艳龙</t>
  </si>
  <si>
    <t>土木1802B</t>
  </si>
  <si>
    <t>1837110210</t>
  </si>
  <si>
    <t>侯博</t>
  </si>
  <si>
    <t>1837110236</t>
  </si>
  <si>
    <t>李金航</t>
  </si>
  <si>
    <t>1837110211</t>
  </si>
  <si>
    <t>陆苗苗</t>
  </si>
  <si>
    <t>1837110205</t>
  </si>
  <si>
    <t>马泾葳</t>
  </si>
  <si>
    <t>1837110226</t>
  </si>
  <si>
    <t>任恩重</t>
  </si>
  <si>
    <t>1837110232</t>
  </si>
  <si>
    <t>王涛</t>
  </si>
  <si>
    <t>1837110217</t>
  </si>
  <si>
    <t>张守业</t>
  </si>
  <si>
    <t>1837110220</t>
  </si>
  <si>
    <t>赵高辉</t>
  </si>
  <si>
    <t>1837110227</t>
  </si>
  <si>
    <t>朱潘</t>
  </si>
  <si>
    <t>1837110221</t>
  </si>
  <si>
    <t>陈雨恒</t>
  </si>
  <si>
    <t>土木1803B</t>
  </si>
  <si>
    <t>1837110321</t>
  </si>
  <si>
    <t>付耀武</t>
  </si>
  <si>
    <t>1837110329</t>
  </si>
  <si>
    <t>霍中原</t>
  </si>
  <si>
    <t>1837110327</t>
  </si>
  <si>
    <t>孔德仁</t>
  </si>
  <si>
    <t>1837110326</t>
  </si>
  <si>
    <t>李泓汐</t>
  </si>
  <si>
    <t>1837110328</t>
  </si>
  <si>
    <t>马冲</t>
  </si>
  <si>
    <t>1837110320</t>
  </si>
  <si>
    <t>马煜瑞</t>
  </si>
  <si>
    <t>1837110311</t>
  </si>
  <si>
    <t>任凯彤</t>
  </si>
  <si>
    <t>1737110137</t>
  </si>
  <si>
    <t>王瑞</t>
  </si>
  <si>
    <t>1837110331</t>
  </si>
  <si>
    <t>王亚娜</t>
  </si>
  <si>
    <t>1837110302</t>
  </si>
  <si>
    <t>薛雅湘</t>
  </si>
  <si>
    <t>1837110304</t>
  </si>
  <si>
    <t>杨志伟</t>
  </si>
  <si>
    <t>1837110313</t>
  </si>
  <si>
    <t>尹云鑫</t>
  </si>
  <si>
    <t>1837110330</t>
  </si>
  <si>
    <t>袁野</t>
  </si>
  <si>
    <t>1837110338</t>
  </si>
  <si>
    <t>郑先凤</t>
  </si>
  <si>
    <t>1837110303</t>
  </si>
  <si>
    <t>宗开东</t>
  </si>
  <si>
    <t>1837110325</t>
  </si>
  <si>
    <t>陈君柯</t>
  </si>
  <si>
    <t>土木1804B</t>
  </si>
  <si>
    <t>1837110408</t>
  </si>
  <si>
    <t>樊天然</t>
  </si>
  <si>
    <t>1837110417</t>
  </si>
  <si>
    <t>郜帅龙</t>
  </si>
  <si>
    <t>1837110420</t>
  </si>
  <si>
    <t>何文哲</t>
  </si>
  <si>
    <t>1837110426</t>
  </si>
  <si>
    <t>冀梦丽</t>
  </si>
  <si>
    <t>1837110405</t>
  </si>
  <si>
    <t>李佳伟</t>
  </si>
  <si>
    <t>1837110415</t>
  </si>
  <si>
    <t>李乾正</t>
  </si>
  <si>
    <t>1837110436</t>
  </si>
  <si>
    <t>苗孟阳</t>
  </si>
  <si>
    <t>1837110427</t>
  </si>
  <si>
    <t>王丽</t>
  </si>
  <si>
    <t>1837110401</t>
  </si>
  <si>
    <t>王野</t>
  </si>
  <si>
    <t>1837110437</t>
  </si>
  <si>
    <t>夏俊阳</t>
  </si>
  <si>
    <t>1837110438</t>
  </si>
  <si>
    <t>许平科</t>
  </si>
  <si>
    <t>1837110433</t>
  </si>
  <si>
    <t>丁福超</t>
  </si>
  <si>
    <t>土木1901B</t>
  </si>
  <si>
    <t>1937110136</t>
  </si>
  <si>
    <t>郝海丰</t>
  </si>
  <si>
    <t>1937110134</t>
  </si>
  <si>
    <t>姜耀宗</t>
  </si>
  <si>
    <t>1937110125</t>
  </si>
  <si>
    <t>王朝辉</t>
  </si>
  <si>
    <t>1937110132</t>
  </si>
  <si>
    <t>王琛</t>
  </si>
  <si>
    <t>1937110127</t>
  </si>
  <si>
    <t>王晋</t>
  </si>
  <si>
    <t>1937110109</t>
  </si>
  <si>
    <t>杨蒿松</t>
  </si>
  <si>
    <t>1937110117</t>
  </si>
  <si>
    <t>杨宏彬</t>
  </si>
  <si>
    <t>1937110142</t>
  </si>
  <si>
    <t>杨家宝</t>
  </si>
  <si>
    <t>1937110141</t>
  </si>
  <si>
    <t>赵顶飞</t>
  </si>
  <si>
    <t>1937110111</t>
  </si>
  <si>
    <t>白文全</t>
  </si>
  <si>
    <t>土木1902B</t>
  </si>
  <si>
    <t>1937110209</t>
  </si>
  <si>
    <t>曹西亚</t>
  </si>
  <si>
    <t>1937110226</t>
  </si>
  <si>
    <t>陈旗争</t>
  </si>
  <si>
    <t>1937110239</t>
  </si>
  <si>
    <t>程保龙</t>
  </si>
  <si>
    <t>1937110219</t>
  </si>
  <si>
    <t>程亿豪</t>
  </si>
  <si>
    <t>1937110237</t>
  </si>
  <si>
    <t>蒋定一</t>
  </si>
  <si>
    <t>1937110242</t>
  </si>
  <si>
    <t>李航慧</t>
  </si>
  <si>
    <t>1937110202</t>
  </si>
  <si>
    <t>李前程</t>
  </si>
  <si>
    <t>1937110211</t>
  </si>
  <si>
    <t>刘冬</t>
  </si>
  <si>
    <t>1937110205</t>
  </si>
  <si>
    <t>钱俊</t>
  </si>
  <si>
    <t>1937110216</t>
  </si>
  <si>
    <t>王艺濛</t>
  </si>
  <si>
    <t>1937110201</t>
  </si>
  <si>
    <t>郭珍珍</t>
  </si>
  <si>
    <t>土木1903B</t>
  </si>
  <si>
    <t>1937110302</t>
  </si>
  <si>
    <t>江梦真</t>
  </si>
  <si>
    <t>1937110306</t>
  </si>
  <si>
    <t>蒋超</t>
  </si>
  <si>
    <t>1937110314</t>
  </si>
  <si>
    <t>刘卓玉</t>
  </si>
  <si>
    <t>1937110303</t>
  </si>
  <si>
    <t>乔旭超</t>
  </si>
  <si>
    <t>1937110319</t>
  </si>
  <si>
    <t>宋艳艳</t>
  </si>
  <si>
    <t>1937110305</t>
  </si>
  <si>
    <t>王争光</t>
  </si>
  <si>
    <t>1937110313</t>
  </si>
  <si>
    <t>吴笑凯</t>
  </si>
  <si>
    <t>1937110320</t>
  </si>
  <si>
    <t>张俊辉</t>
  </si>
  <si>
    <t>1937110331</t>
  </si>
  <si>
    <t>朱运超</t>
  </si>
  <si>
    <t>1937110311</t>
  </si>
  <si>
    <t>逯恒</t>
  </si>
  <si>
    <t>土木1904B</t>
  </si>
  <si>
    <t>1937110409</t>
  </si>
  <si>
    <t>马志刚</t>
  </si>
  <si>
    <t>1937110416</t>
  </si>
  <si>
    <t>任永珂</t>
  </si>
  <si>
    <t>1937110439</t>
  </si>
  <si>
    <t>王毅杰</t>
  </si>
  <si>
    <t>1937110436</t>
  </si>
  <si>
    <t>薛心田</t>
  </si>
  <si>
    <t>1937110402</t>
  </si>
  <si>
    <t>翟培宁</t>
  </si>
  <si>
    <t>1937110435</t>
  </si>
  <si>
    <t>张赛赛</t>
  </si>
  <si>
    <t>1937110413</t>
  </si>
  <si>
    <t>张文明</t>
  </si>
  <si>
    <t>1937110438</t>
  </si>
  <si>
    <t>赵圣杰</t>
  </si>
  <si>
    <t>1937110404</t>
  </si>
  <si>
    <t>朱恩林</t>
  </si>
  <si>
    <t>1937110444</t>
  </si>
  <si>
    <t>陈昊宇</t>
  </si>
  <si>
    <t>土木工程1601B</t>
  </si>
  <si>
    <t>1637110126</t>
  </si>
  <si>
    <t>陈杰</t>
  </si>
  <si>
    <t>1637110146</t>
  </si>
  <si>
    <t>冯世平</t>
  </si>
  <si>
    <t>1637110127</t>
  </si>
  <si>
    <t>姜斐</t>
  </si>
  <si>
    <t>1637110111</t>
  </si>
  <si>
    <t>孔德宇</t>
  </si>
  <si>
    <t>1637110149</t>
  </si>
  <si>
    <t>李振伟</t>
  </si>
  <si>
    <t>1637110143</t>
  </si>
  <si>
    <t>李铸卿</t>
  </si>
  <si>
    <t>1637110152</t>
  </si>
  <si>
    <t>刘新宇</t>
  </si>
  <si>
    <t>1631120136</t>
  </si>
  <si>
    <t>孟如洋</t>
  </si>
  <si>
    <t>1637110128</t>
  </si>
  <si>
    <t>齐亚坤</t>
  </si>
  <si>
    <t>1637110141</t>
  </si>
  <si>
    <t>夏刘召</t>
  </si>
  <si>
    <t>1637110108</t>
  </si>
  <si>
    <t>夏孟怀</t>
  </si>
  <si>
    <t>1637110107</t>
  </si>
  <si>
    <t>谢坤阳</t>
  </si>
  <si>
    <t>1637110110</t>
  </si>
  <si>
    <t>邢士博</t>
  </si>
  <si>
    <t>1637110133</t>
  </si>
  <si>
    <t>张桂博</t>
  </si>
  <si>
    <t>1637110116</t>
  </si>
  <si>
    <t>张松伟</t>
  </si>
  <si>
    <t>1637110120</t>
  </si>
  <si>
    <t>白柄浩</t>
  </si>
  <si>
    <t>土木工程1602B</t>
  </si>
  <si>
    <t>1637110218</t>
  </si>
  <si>
    <t>郭晓庆</t>
  </si>
  <si>
    <t>1637110233</t>
  </si>
  <si>
    <t>李忠恒</t>
  </si>
  <si>
    <t>1637110204</t>
  </si>
  <si>
    <t>栗冬梅</t>
  </si>
  <si>
    <t>1637110202</t>
  </si>
  <si>
    <t>刘聪</t>
  </si>
  <si>
    <t>1637110250</t>
  </si>
  <si>
    <t>刘寒松</t>
  </si>
  <si>
    <t>1637110234</t>
  </si>
  <si>
    <t>孙鑫辉</t>
  </si>
  <si>
    <t>1637110243</t>
  </si>
  <si>
    <t>唐梦召</t>
  </si>
  <si>
    <t>1637110208</t>
  </si>
  <si>
    <t>吴亚锋</t>
  </si>
  <si>
    <t>1637110255</t>
  </si>
  <si>
    <t>谢欣雨</t>
  </si>
  <si>
    <t>1637110214</t>
  </si>
  <si>
    <t>薛士威</t>
  </si>
  <si>
    <t>1637110246</t>
  </si>
  <si>
    <t>薛严</t>
  </si>
  <si>
    <t>1637110237</t>
  </si>
  <si>
    <t>闫照龙</t>
  </si>
  <si>
    <t>1637110203</t>
  </si>
  <si>
    <t>姚营乐</t>
  </si>
  <si>
    <t>1637110216</t>
  </si>
  <si>
    <t>张鹏</t>
  </si>
  <si>
    <t>1637110252</t>
  </si>
  <si>
    <t>张文超</t>
  </si>
  <si>
    <t>1637110226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</si>
</sst>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6">
    <font>
      <sz val="11"/>
      <color indexed="8"/>
      <name val="宋体"/>
      <family val="0"/>
    </font>
    <font>
      <sz val="18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8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69"/>
  <sheetViews>
    <sheetView tabSelected="1" zoomScalePageLayoutView="0" workbookViewId="0" topLeftCell="A1">
      <selection activeCell="E2" sqref="E1:I16384"/>
    </sheetView>
  </sheetViews>
  <sheetFormatPr defaultColWidth="9.00390625" defaultRowHeight="15.75" customHeight="1"/>
  <cols>
    <col min="1" max="1" width="5.00390625" style="4" bestFit="1" customWidth="1"/>
    <col min="2" max="2" width="10.875" style="4" customWidth="1"/>
    <col min="3" max="3" width="20.125" style="5" customWidth="1"/>
    <col min="4" max="4" width="14.875" style="4" customWidth="1"/>
    <col min="5" max="217" width="9.00390625" style="5" customWidth="1"/>
  </cols>
  <sheetData>
    <row r="1" spans="1:217" s="1" customFormat="1" ht="37.5" customHeight="1">
      <c r="A1" s="10" t="s">
        <v>0</v>
      </c>
      <c r="B1" s="10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</row>
    <row r="2" spans="1:217" s="2" customFormat="1" ht="36" customHeight="1">
      <c r="A2" s="6" t="s">
        <v>1</v>
      </c>
      <c r="B2" s="7" t="s">
        <v>2</v>
      </c>
      <c r="C2" s="6" t="s">
        <v>3</v>
      </c>
      <c r="D2" s="7" t="s">
        <v>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1:217" s="3" customFormat="1" ht="15.75" customHeight="1">
      <c r="A3" s="8">
        <f>1</f>
        <v>1</v>
      </c>
      <c r="B3" s="8" t="s">
        <v>5</v>
      </c>
      <c r="C3" s="8" t="s">
        <v>6</v>
      </c>
      <c r="D3" s="8" t="s">
        <v>7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</row>
    <row r="4" spans="1:217" s="3" customFormat="1" ht="15.75" customHeight="1">
      <c r="A4" s="8">
        <f>2</f>
        <v>2</v>
      </c>
      <c r="B4" s="8" t="s">
        <v>8</v>
      </c>
      <c r="C4" s="8" t="s">
        <v>6</v>
      </c>
      <c r="D4" s="8" t="s">
        <v>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</row>
    <row r="5" spans="1:217" s="3" customFormat="1" ht="15.75" customHeight="1">
      <c r="A5" s="8">
        <f>3</f>
        <v>3</v>
      </c>
      <c r="B5" s="8" t="s">
        <v>10</v>
      </c>
      <c r="C5" s="8" t="s">
        <v>6</v>
      </c>
      <c r="D5" s="8" t="s">
        <v>11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</row>
    <row r="6" spans="1:217" s="3" customFormat="1" ht="15.75" customHeight="1">
      <c r="A6" s="8">
        <f>4</f>
        <v>4</v>
      </c>
      <c r="B6" s="8" t="s">
        <v>12</v>
      </c>
      <c r="C6" s="8" t="s">
        <v>6</v>
      </c>
      <c r="D6" s="8" t="s">
        <v>13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</row>
    <row r="7" spans="1:217" s="3" customFormat="1" ht="15.75" customHeight="1">
      <c r="A7" s="8">
        <f>5</f>
        <v>5</v>
      </c>
      <c r="B7" s="8" t="s">
        <v>14</v>
      </c>
      <c r="C7" s="8" t="s">
        <v>6</v>
      </c>
      <c r="D7" s="8" t="s">
        <v>15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</row>
    <row r="8" spans="1:217" s="3" customFormat="1" ht="15.75" customHeight="1">
      <c r="A8" s="8">
        <f>6</f>
        <v>6</v>
      </c>
      <c r="B8" s="8" t="s">
        <v>16</v>
      </c>
      <c r="C8" s="8" t="s">
        <v>6</v>
      </c>
      <c r="D8" s="8" t="s">
        <v>17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</row>
    <row r="9" spans="1:217" s="3" customFormat="1" ht="15.75" customHeight="1">
      <c r="A9" s="8">
        <f>7</f>
        <v>7</v>
      </c>
      <c r="B9" s="8" t="s">
        <v>18</v>
      </c>
      <c r="C9" s="8" t="s">
        <v>6</v>
      </c>
      <c r="D9" s="8" t="s">
        <v>19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</row>
    <row r="10" spans="1:217" s="3" customFormat="1" ht="15.75" customHeight="1">
      <c r="A10" s="8">
        <f>8</f>
        <v>8</v>
      </c>
      <c r="B10" s="8" t="s">
        <v>20</v>
      </c>
      <c r="C10" s="8" t="s">
        <v>6</v>
      </c>
      <c r="D10" s="8" t="s">
        <v>21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</row>
    <row r="11" spans="1:217" s="3" customFormat="1" ht="15.75" customHeight="1">
      <c r="A11" s="8">
        <f>9</f>
        <v>9</v>
      </c>
      <c r="B11" s="8" t="s">
        <v>22</v>
      </c>
      <c r="C11" s="8" t="s">
        <v>6</v>
      </c>
      <c r="D11" s="8" t="s">
        <v>23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</row>
    <row r="12" spans="1:217" s="3" customFormat="1" ht="15.75" customHeight="1">
      <c r="A12" s="8">
        <f>10</f>
        <v>10</v>
      </c>
      <c r="B12" s="8" t="s">
        <v>24</v>
      </c>
      <c r="C12" s="8" t="s">
        <v>6</v>
      </c>
      <c r="D12" s="8" t="s">
        <v>25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</row>
    <row r="13" spans="1:217" s="3" customFormat="1" ht="15.75" customHeight="1">
      <c r="A13" s="8">
        <f>11</f>
        <v>11</v>
      </c>
      <c r="B13" s="8" t="s">
        <v>26</v>
      </c>
      <c r="C13" s="8" t="s">
        <v>27</v>
      </c>
      <c r="D13" s="8" t="s">
        <v>28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</row>
    <row r="14" spans="1:217" s="3" customFormat="1" ht="15.75" customHeight="1">
      <c r="A14" s="8">
        <f>12</f>
        <v>12</v>
      </c>
      <c r="B14" s="8" t="s">
        <v>29</v>
      </c>
      <c r="C14" s="8" t="s">
        <v>27</v>
      </c>
      <c r="D14" s="8" t="s">
        <v>30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</row>
    <row r="15" spans="1:217" s="3" customFormat="1" ht="15.75" customHeight="1">
      <c r="A15" s="8">
        <f>13</f>
        <v>13</v>
      </c>
      <c r="B15" s="8" t="s">
        <v>31</v>
      </c>
      <c r="C15" s="8" t="s">
        <v>27</v>
      </c>
      <c r="D15" s="8" t="s">
        <v>32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</row>
    <row r="16" spans="1:217" s="3" customFormat="1" ht="15.75" customHeight="1">
      <c r="A16" s="8">
        <f>14</f>
        <v>14</v>
      </c>
      <c r="B16" s="8" t="s">
        <v>33</v>
      </c>
      <c r="C16" s="8" t="s">
        <v>27</v>
      </c>
      <c r="D16" s="8" t="s">
        <v>34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</row>
    <row r="17" spans="1:217" s="3" customFormat="1" ht="15.75" customHeight="1">
      <c r="A17" s="8">
        <f>15</f>
        <v>15</v>
      </c>
      <c r="B17" s="8" t="s">
        <v>35</v>
      </c>
      <c r="C17" s="8" t="s">
        <v>27</v>
      </c>
      <c r="D17" s="8" t="s">
        <v>36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</row>
    <row r="18" spans="1:217" s="3" customFormat="1" ht="15.75" customHeight="1">
      <c r="A18" s="8">
        <f>16</f>
        <v>16</v>
      </c>
      <c r="B18" s="8" t="s">
        <v>37</v>
      </c>
      <c r="C18" s="8" t="s">
        <v>27</v>
      </c>
      <c r="D18" s="8" t="s">
        <v>38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</row>
    <row r="19" spans="1:217" s="3" customFormat="1" ht="15.75" customHeight="1">
      <c r="A19" s="8">
        <f>17</f>
        <v>17</v>
      </c>
      <c r="B19" s="8" t="s">
        <v>39</v>
      </c>
      <c r="C19" s="8" t="s">
        <v>27</v>
      </c>
      <c r="D19" s="8" t="s">
        <v>40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</row>
    <row r="20" spans="1:217" s="3" customFormat="1" ht="15.75" customHeight="1">
      <c r="A20" s="8">
        <f>18</f>
        <v>18</v>
      </c>
      <c r="B20" s="8" t="s">
        <v>41</v>
      </c>
      <c r="C20" s="8" t="s">
        <v>27</v>
      </c>
      <c r="D20" s="8" t="s">
        <v>42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</row>
    <row r="21" spans="1:217" s="3" customFormat="1" ht="15.75" customHeight="1">
      <c r="A21" s="8">
        <f>19</f>
        <v>19</v>
      </c>
      <c r="B21" s="8" t="s">
        <v>43</v>
      </c>
      <c r="C21" s="8" t="s">
        <v>44</v>
      </c>
      <c r="D21" s="8" t="s">
        <v>45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</row>
    <row r="22" spans="1:217" s="3" customFormat="1" ht="15.75" customHeight="1">
      <c r="A22" s="8">
        <f>20</f>
        <v>20</v>
      </c>
      <c r="B22" s="8" t="s">
        <v>46</v>
      </c>
      <c r="C22" s="8" t="s">
        <v>44</v>
      </c>
      <c r="D22" s="8" t="s">
        <v>47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</row>
    <row r="23" spans="1:217" s="3" customFormat="1" ht="15.75" customHeight="1">
      <c r="A23" s="8">
        <f>21</f>
        <v>21</v>
      </c>
      <c r="B23" s="8" t="s">
        <v>48</v>
      </c>
      <c r="C23" s="8" t="s">
        <v>44</v>
      </c>
      <c r="D23" s="8" t="s">
        <v>49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</row>
    <row r="24" spans="1:217" s="3" customFormat="1" ht="15.75" customHeight="1">
      <c r="A24" s="8">
        <f>22</f>
        <v>22</v>
      </c>
      <c r="B24" s="8" t="s">
        <v>50</v>
      </c>
      <c r="C24" s="8" t="s">
        <v>44</v>
      </c>
      <c r="D24" s="8" t="s">
        <v>51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</row>
    <row r="25" spans="1:217" s="3" customFormat="1" ht="15.75" customHeight="1">
      <c r="A25" s="8">
        <f>23</f>
        <v>23</v>
      </c>
      <c r="B25" s="8" t="s">
        <v>52</v>
      </c>
      <c r="C25" s="8" t="s">
        <v>44</v>
      </c>
      <c r="D25" s="8" t="s">
        <v>53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</row>
    <row r="26" spans="1:217" s="3" customFormat="1" ht="15.75" customHeight="1">
      <c r="A26" s="8">
        <f>24</f>
        <v>24</v>
      </c>
      <c r="B26" s="8" t="s">
        <v>54</v>
      </c>
      <c r="C26" s="8" t="s">
        <v>44</v>
      </c>
      <c r="D26" s="8" t="s">
        <v>55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</row>
    <row r="27" spans="1:217" s="3" customFormat="1" ht="15.75" customHeight="1">
      <c r="A27" s="8">
        <f>25</f>
        <v>25</v>
      </c>
      <c r="B27" s="8" t="s">
        <v>56</v>
      </c>
      <c r="C27" s="8" t="s">
        <v>44</v>
      </c>
      <c r="D27" s="8" t="s">
        <v>57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</row>
    <row r="28" spans="1:217" s="3" customFormat="1" ht="15.75" customHeight="1">
      <c r="A28" s="8">
        <f>26</f>
        <v>26</v>
      </c>
      <c r="B28" s="8" t="s">
        <v>58</v>
      </c>
      <c r="C28" s="8" t="s">
        <v>44</v>
      </c>
      <c r="D28" s="8" t="s">
        <v>59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</row>
    <row r="29" spans="1:217" s="3" customFormat="1" ht="15.75" customHeight="1">
      <c r="A29" s="8">
        <f>27</f>
        <v>27</v>
      </c>
      <c r="B29" s="8" t="s">
        <v>60</v>
      </c>
      <c r="C29" s="8" t="s">
        <v>44</v>
      </c>
      <c r="D29" s="8" t="s">
        <v>61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</row>
    <row r="30" spans="1:217" s="3" customFormat="1" ht="15.75" customHeight="1">
      <c r="A30" s="8">
        <f>28</f>
        <v>28</v>
      </c>
      <c r="B30" s="8" t="s">
        <v>62</v>
      </c>
      <c r="C30" s="8" t="s">
        <v>44</v>
      </c>
      <c r="D30" s="8" t="s">
        <v>63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</row>
    <row r="31" spans="1:217" s="3" customFormat="1" ht="15.75" customHeight="1">
      <c r="A31" s="8">
        <f>29</f>
        <v>29</v>
      </c>
      <c r="B31" s="8" t="s">
        <v>64</v>
      </c>
      <c r="C31" s="8" t="s">
        <v>44</v>
      </c>
      <c r="D31" s="8" t="s">
        <v>65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</row>
    <row r="32" spans="1:217" s="3" customFormat="1" ht="15.75" customHeight="1">
      <c r="A32" s="8">
        <f>30</f>
        <v>30</v>
      </c>
      <c r="B32" s="8" t="s">
        <v>66</v>
      </c>
      <c r="C32" s="8" t="s">
        <v>44</v>
      </c>
      <c r="D32" s="8" t="s">
        <v>67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</row>
    <row r="33" spans="1:217" s="3" customFormat="1" ht="15.75" customHeight="1">
      <c r="A33" s="8">
        <f>31</f>
        <v>31</v>
      </c>
      <c r="B33" s="8" t="s">
        <v>68</v>
      </c>
      <c r="C33" s="8" t="s">
        <v>44</v>
      </c>
      <c r="D33" s="8" t="s">
        <v>69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</row>
    <row r="34" spans="1:217" s="3" customFormat="1" ht="15.75" customHeight="1">
      <c r="A34" s="8">
        <f>32</f>
        <v>32</v>
      </c>
      <c r="B34" s="8" t="s">
        <v>70</v>
      </c>
      <c r="C34" s="8" t="s">
        <v>44</v>
      </c>
      <c r="D34" s="8" t="s">
        <v>71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</row>
    <row r="35" spans="1:217" s="3" customFormat="1" ht="15.75" customHeight="1">
      <c r="A35" s="8">
        <f>33</f>
        <v>33</v>
      </c>
      <c r="B35" s="8" t="s">
        <v>72</v>
      </c>
      <c r="C35" s="8" t="s">
        <v>73</v>
      </c>
      <c r="D35" s="8" t="s">
        <v>74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</row>
    <row r="36" spans="1:217" s="3" customFormat="1" ht="15.75" customHeight="1">
      <c r="A36" s="8">
        <f>34</f>
        <v>34</v>
      </c>
      <c r="B36" s="8" t="s">
        <v>75</v>
      </c>
      <c r="C36" s="8" t="s">
        <v>73</v>
      </c>
      <c r="D36" s="8" t="s">
        <v>76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</row>
    <row r="37" spans="1:217" s="3" customFormat="1" ht="15.75" customHeight="1">
      <c r="A37" s="8">
        <f>35</f>
        <v>35</v>
      </c>
      <c r="B37" s="8" t="s">
        <v>77</v>
      </c>
      <c r="C37" s="8" t="s">
        <v>73</v>
      </c>
      <c r="D37" s="8" t="s">
        <v>78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</row>
    <row r="38" spans="1:217" s="3" customFormat="1" ht="15.75" customHeight="1">
      <c r="A38" s="8">
        <f>36</f>
        <v>36</v>
      </c>
      <c r="B38" s="8" t="s">
        <v>79</v>
      </c>
      <c r="C38" s="8" t="s">
        <v>73</v>
      </c>
      <c r="D38" s="8" t="s">
        <v>80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</row>
    <row r="39" spans="1:217" s="3" customFormat="1" ht="15.75" customHeight="1">
      <c r="A39" s="8">
        <f>37</f>
        <v>37</v>
      </c>
      <c r="B39" s="8" t="s">
        <v>81</v>
      </c>
      <c r="C39" s="8" t="s">
        <v>73</v>
      </c>
      <c r="D39" s="8" t="s">
        <v>82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</row>
    <row r="40" spans="1:217" s="3" customFormat="1" ht="15.75" customHeight="1">
      <c r="A40" s="8">
        <f>38</f>
        <v>38</v>
      </c>
      <c r="B40" s="8" t="s">
        <v>83</v>
      </c>
      <c r="C40" s="8" t="s">
        <v>73</v>
      </c>
      <c r="D40" s="8" t="s">
        <v>84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</row>
    <row r="41" spans="1:217" s="3" customFormat="1" ht="15.75" customHeight="1">
      <c r="A41" s="8">
        <f>39</f>
        <v>39</v>
      </c>
      <c r="B41" s="8" t="s">
        <v>85</v>
      </c>
      <c r="C41" s="8" t="s">
        <v>73</v>
      </c>
      <c r="D41" s="8" t="s">
        <v>86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</row>
    <row r="42" spans="1:217" s="3" customFormat="1" ht="15.75" customHeight="1">
      <c r="A42" s="8">
        <f>40</f>
        <v>40</v>
      </c>
      <c r="B42" s="8" t="s">
        <v>87</v>
      </c>
      <c r="C42" s="8" t="s">
        <v>73</v>
      </c>
      <c r="D42" s="8" t="s">
        <v>88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</row>
    <row r="43" spans="1:217" s="3" customFormat="1" ht="15.75" customHeight="1">
      <c r="A43" s="8">
        <f>41</f>
        <v>41</v>
      </c>
      <c r="B43" s="8" t="s">
        <v>89</v>
      </c>
      <c r="C43" s="8" t="s">
        <v>73</v>
      </c>
      <c r="D43" s="8" t="s">
        <v>90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</row>
    <row r="44" spans="1:217" s="3" customFormat="1" ht="15.75" customHeight="1">
      <c r="A44" s="8">
        <f>42</f>
        <v>42</v>
      </c>
      <c r="B44" s="8" t="s">
        <v>91</v>
      </c>
      <c r="C44" s="8" t="s">
        <v>73</v>
      </c>
      <c r="D44" s="8" t="s">
        <v>92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</row>
    <row r="45" spans="1:217" s="3" customFormat="1" ht="15.75" customHeight="1">
      <c r="A45" s="8">
        <f>43</f>
        <v>43</v>
      </c>
      <c r="B45" s="8" t="s">
        <v>93</v>
      </c>
      <c r="C45" s="8" t="s">
        <v>73</v>
      </c>
      <c r="D45" s="8" t="s">
        <v>94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</row>
    <row r="46" spans="1:217" s="3" customFormat="1" ht="15.75" customHeight="1">
      <c r="A46" s="8">
        <f>44</f>
        <v>44</v>
      </c>
      <c r="B46" s="8" t="s">
        <v>95</v>
      </c>
      <c r="C46" s="8" t="s">
        <v>73</v>
      </c>
      <c r="D46" s="8" t="s">
        <v>96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</row>
    <row r="47" spans="1:217" s="3" customFormat="1" ht="15.75" customHeight="1">
      <c r="A47" s="8">
        <f>45</f>
        <v>45</v>
      </c>
      <c r="B47" s="8" t="s">
        <v>97</v>
      </c>
      <c r="C47" s="8" t="s">
        <v>98</v>
      </c>
      <c r="D47" s="8" t="s">
        <v>99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</row>
    <row r="48" spans="1:217" s="3" customFormat="1" ht="15.75" customHeight="1">
      <c r="A48" s="8">
        <f>46</f>
        <v>46</v>
      </c>
      <c r="B48" s="8" t="s">
        <v>100</v>
      </c>
      <c r="C48" s="8" t="s">
        <v>98</v>
      </c>
      <c r="D48" s="8" t="s">
        <v>101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</row>
    <row r="49" spans="1:217" s="3" customFormat="1" ht="15.75" customHeight="1">
      <c r="A49" s="8">
        <f>47</f>
        <v>47</v>
      </c>
      <c r="B49" s="8" t="s">
        <v>102</v>
      </c>
      <c r="C49" s="8" t="s">
        <v>98</v>
      </c>
      <c r="D49" s="8" t="s">
        <v>103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</row>
    <row r="50" spans="1:217" s="3" customFormat="1" ht="15.75" customHeight="1">
      <c r="A50" s="8">
        <f>48</f>
        <v>48</v>
      </c>
      <c r="B50" s="8" t="s">
        <v>104</v>
      </c>
      <c r="C50" s="8" t="s">
        <v>98</v>
      </c>
      <c r="D50" s="8" t="s">
        <v>105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</row>
    <row r="51" spans="1:217" s="3" customFormat="1" ht="15.75" customHeight="1">
      <c r="A51" s="8">
        <f>49</f>
        <v>49</v>
      </c>
      <c r="B51" s="8" t="s">
        <v>106</v>
      </c>
      <c r="C51" s="8" t="s">
        <v>98</v>
      </c>
      <c r="D51" s="8" t="s">
        <v>107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</row>
    <row r="52" spans="1:217" s="3" customFormat="1" ht="15.75" customHeight="1">
      <c r="A52" s="8">
        <f>50</f>
        <v>50</v>
      </c>
      <c r="B52" s="8" t="s">
        <v>108</v>
      </c>
      <c r="C52" s="8" t="s">
        <v>98</v>
      </c>
      <c r="D52" s="8" t="s">
        <v>109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</row>
    <row r="53" spans="1:217" s="3" customFormat="1" ht="15.75" customHeight="1">
      <c r="A53" s="8">
        <f>51</f>
        <v>51</v>
      </c>
      <c r="B53" s="8" t="s">
        <v>110</v>
      </c>
      <c r="C53" s="8" t="s">
        <v>111</v>
      </c>
      <c r="D53" s="8" t="s">
        <v>112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</row>
    <row r="54" spans="1:217" s="3" customFormat="1" ht="15.75" customHeight="1">
      <c r="A54" s="8">
        <f>52</f>
        <v>52</v>
      </c>
      <c r="B54" s="8" t="s">
        <v>113</v>
      </c>
      <c r="C54" s="8" t="s">
        <v>111</v>
      </c>
      <c r="D54" s="8" t="s">
        <v>114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</row>
    <row r="55" spans="1:217" s="3" customFormat="1" ht="15.75" customHeight="1">
      <c r="A55" s="8">
        <f>53</f>
        <v>53</v>
      </c>
      <c r="B55" s="8" t="s">
        <v>115</v>
      </c>
      <c r="C55" s="8" t="s">
        <v>111</v>
      </c>
      <c r="D55" s="8" t="s">
        <v>116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</row>
    <row r="56" spans="1:217" s="3" customFormat="1" ht="15.75" customHeight="1">
      <c r="A56" s="8">
        <f>54</f>
        <v>54</v>
      </c>
      <c r="B56" s="8" t="s">
        <v>117</v>
      </c>
      <c r="C56" s="8" t="s">
        <v>111</v>
      </c>
      <c r="D56" s="8" t="s">
        <v>118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</row>
    <row r="57" spans="1:217" s="3" customFormat="1" ht="15.75" customHeight="1">
      <c r="A57" s="8">
        <f>55</f>
        <v>55</v>
      </c>
      <c r="B57" s="8" t="s">
        <v>119</v>
      </c>
      <c r="C57" s="8" t="s">
        <v>111</v>
      </c>
      <c r="D57" s="8" t="s">
        <v>120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</row>
    <row r="58" spans="1:217" s="3" customFormat="1" ht="15.75" customHeight="1">
      <c r="A58" s="8">
        <f>56</f>
        <v>56</v>
      </c>
      <c r="B58" s="8" t="s">
        <v>121</v>
      </c>
      <c r="C58" s="8" t="s">
        <v>122</v>
      </c>
      <c r="D58" s="8" t="s">
        <v>123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</row>
    <row r="59" spans="1:217" s="3" customFormat="1" ht="15.75" customHeight="1">
      <c r="A59" s="8">
        <f>57</f>
        <v>57</v>
      </c>
      <c r="B59" s="8" t="s">
        <v>124</v>
      </c>
      <c r="C59" s="8" t="s">
        <v>122</v>
      </c>
      <c r="D59" s="8" t="s">
        <v>125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</row>
    <row r="60" spans="1:217" s="3" customFormat="1" ht="15.75" customHeight="1">
      <c r="A60" s="8">
        <f>58</f>
        <v>58</v>
      </c>
      <c r="B60" s="8" t="s">
        <v>126</v>
      </c>
      <c r="C60" s="8" t="s">
        <v>122</v>
      </c>
      <c r="D60" s="8" t="s">
        <v>127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</row>
    <row r="61" spans="1:217" s="3" customFormat="1" ht="15.75" customHeight="1">
      <c r="A61" s="8">
        <f>59</f>
        <v>59</v>
      </c>
      <c r="B61" s="8" t="s">
        <v>128</v>
      </c>
      <c r="C61" s="8" t="s">
        <v>122</v>
      </c>
      <c r="D61" s="8" t="s">
        <v>129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</row>
    <row r="62" spans="1:217" s="3" customFormat="1" ht="15.75" customHeight="1">
      <c r="A62" s="8">
        <f>60</f>
        <v>60</v>
      </c>
      <c r="B62" s="8" t="s">
        <v>130</v>
      </c>
      <c r="C62" s="8" t="s">
        <v>122</v>
      </c>
      <c r="D62" s="8" t="s">
        <v>131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</row>
    <row r="63" spans="1:217" s="3" customFormat="1" ht="15.75" customHeight="1">
      <c r="A63" s="8">
        <f>61</f>
        <v>61</v>
      </c>
      <c r="B63" s="8" t="s">
        <v>132</v>
      </c>
      <c r="C63" s="8" t="s">
        <v>133</v>
      </c>
      <c r="D63" s="8" t="s">
        <v>134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</row>
    <row r="64" spans="1:217" s="3" customFormat="1" ht="15.75" customHeight="1">
      <c r="A64" s="8">
        <f>62</f>
        <v>62</v>
      </c>
      <c r="B64" s="8" t="s">
        <v>135</v>
      </c>
      <c r="C64" s="8" t="s">
        <v>133</v>
      </c>
      <c r="D64" s="8" t="s">
        <v>136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</row>
    <row r="65" spans="1:217" s="3" customFormat="1" ht="15.75" customHeight="1">
      <c r="A65" s="8">
        <f>63</f>
        <v>63</v>
      </c>
      <c r="B65" s="8" t="s">
        <v>137</v>
      </c>
      <c r="C65" s="8" t="s">
        <v>133</v>
      </c>
      <c r="D65" s="8" t="s">
        <v>138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</row>
    <row r="66" spans="1:217" s="3" customFormat="1" ht="15.75" customHeight="1">
      <c r="A66" s="8">
        <f>64</f>
        <v>64</v>
      </c>
      <c r="B66" s="8" t="s">
        <v>139</v>
      </c>
      <c r="C66" s="8" t="s">
        <v>133</v>
      </c>
      <c r="D66" s="8" t="s">
        <v>140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</row>
    <row r="67" spans="1:217" s="3" customFormat="1" ht="15.75" customHeight="1">
      <c r="A67" s="8">
        <f>65</f>
        <v>65</v>
      </c>
      <c r="B67" s="8" t="s">
        <v>141</v>
      </c>
      <c r="C67" s="8" t="s">
        <v>133</v>
      </c>
      <c r="D67" s="8" t="s">
        <v>142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</row>
    <row r="68" spans="1:217" s="3" customFormat="1" ht="15.75" customHeight="1">
      <c r="A68" s="8">
        <f>66</f>
        <v>66</v>
      </c>
      <c r="B68" s="8" t="s">
        <v>143</v>
      </c>
      <c r="C68" s="8" t="s">
        <v>144</v>
      </c>
      <c r="D68" s="8" t="s">
        <v>145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</row>
    <row r="69" spans="1:217" s="3" customFormat="1" ht="15.75" customHeight="1">
      <c r="A69" s="8">
        <f>67</f>
        <v>67</v>
      </c>
      <c r="B69" s="8" t="s">
        <v>146</v>
      </c>
      <c r="C69" s="8" t="s">
        <v>144</v>
      </c>
      <c r="D69" s="8" t="s">
        <v>147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</row>
    <row r="70" spans="1:217" s="3" customFormat="1" ht="15.75" customHeight="1">
      <c r="A70" s="8">
        <f>68</f>
        <v>68</v>
      </c>
      <c r="B70" s="8" t="s">
        <v>148</v>
      </c>
      <c r="C70" s="8" t="s">
        <v>144</v>
      </c>
      <c r="D70" s="8" t="s">
        <v>149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</row>
    <row r="71" spans="1:217" s="3" customFormat="1" ht="15.75" customHeight="1">
      <c r="A71" s="8">
        <f>69</f>
        <v>69</v>
      </c>
      <c r="B71" s="8" t="s">
        <v>150</v>
      </c>
      <c r="C71" s="8" t="s">
        <v>144</v>
      </c>
      <c r="D71" s="8" t="s">
        <v>151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</row>
    <row r="72" spans="1:217" s="3" customFormat="1" ht="15.75" customHeight="1">
      <c r="A72" s="8">
        <f>70</f>
        <v>70</v>
      </c>
      <c r="B72" s="8" t="s">
        <v>152</v>
      </c>
      <c r="C72" s="8" t="s">
        <v>144</v>
      </c>
      <c r="D72" s="8" t="s">
        <v>153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</row>
    <row r="73" spans="1:217" s="3" customFormat="1" ht="15.75" customHeight="1">
      <c r="A73" s="8">
        <f>71</f>
        <v>71</v>
      </c>
      <c r="B73" s="8" t="s">
        <v>154</v>
      </c>
      <c r="C73" s="8"/>
      <c r="D73" s="8" t="s">
        <v>155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</row>
    <row r="74" spans="1:217" s="3" customFormat="1" ht="15.75" customHeight="1">
      <c r="A74" s="8">
        <f>72</f>
        <v>72</v>
      </c>
      <c r="B74" s="8" t="s">
        <v>156</v>
      </c>
      <c r="C74" s="8" t="s">
        <v>157</v>
      </c>
      <c r="D74" s="8" t="s">
        <v>158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</row>
    <row r="75" spans="1:217" s="3" customFormat="1" ht="15.75" customHeight="1">
      <c r="A75" s="8">
        <f>73</f>
        <v>73</v>
      </c>
      <c r="B75" s="8" t="s">
        <v>159</v>
      </c>
      <c r="C75" s="8" t="s">
        <v>157</v>
      </c>
      <c r="D75" s="8" t="s">
        <v>160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</row>
    <row r="76" spans="1:217" s="3" customFormat="1" ht="15.75" customHeight="1">
      <c r="A76" s="8">
        <f>74</f>
        <v>74</v>
      </c>
      <c r="B76" s="8" t="s">
        <v>161</v>
      </c>
      <c r="C76" s="8" t="s">
        <v>157</v>
      </c>
      <c r="D76" s="8" t="s">
        <v>162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</row>
    <row r="77" spans="1:217" s="3" customFormat="1" ht="15.75" customHeight="1">
      <c r="A77" s="8">
        <f>75</f>
        <v>75</v>
      </c>
      <c r="B77" s="8" t="s">
        <v>163</v>
      </c>
      <c r="C77" s="8" t="s">
        <v>157</v>
      </c>
      <c r="D77" s="8" t="s">
        <v>164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</row>
    <row r="78" spans="1:217" s="3" customFormat="1" ht="15.75" customHeight="1">
      <c r="A78" s="8">
        <f>76</f>
        <v>76</v>
      </c>
      <c r="B78" s="8" t="s">
        <v>165</v>
      </c>
      <c r="C78" s="8" t="s">
        <v>157</v>
      </c>
      <c r="D78" s="8" t="s">
        <v>166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</row>
    <row r="79" spans="1:217" s="3" customFormat="1" ht="15.75" customHeight="1">
      <c r="A79" s="8">
        <f>77</f>
        <v>77</v>
      </c>
      <c r="B79" s="8" t="s">
        <v>167</v>
      </c>
      <c r="C79" s="8" t="s">
        <v>157</v>
      </c>
      <c r="D79" s="8" t="s">
        <v>168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</row>
    <row r="80" spans="1:217" s="3" customFormat="1" ht="15.75" customHeight="1">
      <c r="A80" s="8">
        <f>78</f>
        <v>78</v>
      </c>
      <c r="B80" s="8" t="s">
        <v>169</v>
      </c>
      <c r="C80" s="8" t="s">
        <v>157</v>
      </c>
      <c r="D80" s="8" t="s">
        <v>170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</row>
    <row r="81" spans="1:217" s="3" customFormat="1" ht="15.75" customHeight="1">
      <c r="A81" s="8">
        <f>79</f>
        <v>79</v>
      </c>
      <c r="B81" s="8" t="s">
        <v>171</v>
      </c>
      <c r="C81" s="8" t="s">
        <v>157</v>
      </c>
      <c r="D81" s="8" t="s">
        <v>172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</row>
    <row r="82" spans="1:217" s="3" customFormat="1" ht="15.75" customHeight="1">
      <c r="A82" s="8">
        <f>80</f>
        <v>80</v>
      </c>
      <c r="B82" s="8" t="s">
        <v>173</v>
      </c>
      <c r="C82" s="8" t="s">
        <v>157</v>
      </c>
      <c r="D82" s="8" t="s">
        <v>174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</row>
    <row r="83" spans="1:217" s="3" customFormat="1" ht="15.75" customHeight="1">
      <c r="A83" s="8">
        <f>81</f>
        <v>81</v>
      </c>
      <c r="B83" s="8" t="s">
        <v>175</v>
      </c>
      <c r="C83" s="8" t="s">
        <v>157</v>
      </c>
      <c r="D83" s="8" t="s">
        <v>176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</row>
    <row r="84" spans="1:217" s="3" customFormat="1" ht="15.75" customHeight="1">
      <c r="A84" s="8">
        <f>82</f>
        <v>82</v>
      </c>
      <c r="B84" s="8" t="s">
        <v>177</v>
      </c>
      <c r="C84" s="8" t="s">
        <v>157</v>
      </c>
      <c r="D84" s="8" t="s">
        <v>178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</row>
    <row r="85" spans="1:217" s="3" customFormat="1" ht="15.75" customHeight="1">
      <c r="A85" s="8">
        <f>83</f>
        <v>83</v>
      </c>
      <c r="B85" s="8" t="s">
        <v>179</v>
      </c>
      <c r="C85" s="8" t="s">
        <v>157</v>
      </c>
      <c r="D85" s="8" t="s">
        <v>180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</row>
    <row r="86" spans="1:217" s="3" customFormat="1" ht="15.75" customHeight="1">
      <c r="A86" s="8">
        <f>84</f>
        <v>84</v>
      </c>
      <c r="B86" s="8" t="s">
        <v>181</v>
      </c>
      <c r="C86" s="8" t="s">
        <v>157</v>
      </c>
      <c r="D86" s="8" t="s">
        <v>182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</row>
    <row r="87" spans="1:217" s="3" customFormat="1" ht="15.75" customHeight="1">
      <c r="A87" s="8">
        <f>85</f>
        <v>85</v>
      </c>
      <c r="B87" s="8" t="s">
        <v>183</v>
      </c>
      <c r="C87" s="8" t="s">
        <v>157</v>
      </c>
      <c r="D87" s="8" t="s">
        <v>184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</row>
    <row r="88" spans="1:217" s="3" customFormat="1" ht="15.75" customHeight="1">
      <c r="A88" s="8">
        <f>86</f>
        <v>86</v>
      </c>
      <c r="B88" s="8" t="s">
        <v>185</v>
      </c>
      <c r="C88" s="8" t="s">
        <v>186</v>
      </c>
      <c r="D88" s="8" t="s">
        <v>187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</row>
    <row r="89" spans="1:217" s="3" customFormat="1" ht="15.75" customHeight="1">
      <c r="A89" s="8">
        <f>87</f>
        <v>87</v>
      </c>
      <c r="B89" s="8" t="s">
        <v>188</v>
      </c>
      <c r="C89" s="8" t="s">
        <v>186</v>
      </c>
      <c r="D89" s="8" t="s">
        <v>189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</row>
    <row r="90" spans="1:217" s="3" customFormat="1" ht="15.75" customHeight="1">
      <c r="A90" s="8">
        <f>88</f>
        <v>88</v>
      </c>
      <c r="B90" s="8" t="s">
        <v>190</v>
      </c>
      <c r="C90" s="8" t="s">
        <v>186</v>
      </c>
      <c r="D90" s="8" t="s">
        <v>191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</row>
    <row r="91" spans="1:217" s="3" customFormat="1" ht="15.75" customHeight="1">
      <c r="A91" s="8">
        <f>89</f>
        <v>89</v>
      </c>
      <c r="B91" s="8" t="s">
        <v>192</v>
      </c>
      <c r="C91" s="8" t="s">
        <v>186</v>
      </c>
      <c r="D91" s="8" t="s">
        <v>193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</row>
    <row r="92" spans="1:217" s="3" customFormat="1" ht="15.75" customHeight="1">
      <c r="A92" s="8">
        <f>90</f>
        <v>90</v>
      </c>
      <c r="B92" s="8" t="s">
        <v>194</v>
      </c>
      <c r="C92" s="8" t="s">
        <v>186</v>
      </c>
      <c r="D92" s="8" t="s">
        <v>195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</row>
    <row r="93" spans="1:217" s="3" customFormat="1" ht="15.75" customHeight="1">
      <c r="A93" s="8">
        <f>91</f>
        <v>91</v>
      </c>
      <c r="B93" s="8" t="s">
        <v>196</v>
      </c>
      <c r="C93" s="8" t="s">
        <v>186</v>
      </c>
      <c r="D93" s="8" t="s">
        <v>197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</row>
    <row r="94" spans="1:217" s="3" customFormat="1" ht="15.75" customHeight="1">
      <c r="A94" s="8">
        <f>92</f>
        <v>92</v>
      </c>
      <c r="B94" s="8" t="s">
        <v>198</v>
      </c>
      <c r="C94" s="8" t="s">
        <v>186</v>
      </c>
      <c r="D94" s="8" t="s">
        <v>199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</row>
    <row r="95" spans="1:217" s="3" customFormat="1" ht="15.75" customHeight="1">
      <c r="A95" s="8">
        <f>93</f>
        <v>93</v>
      </c>
      <c r="B95" s="8" t="s">
        <v>200</v>
      </c>
      <c r="C95" s="8" t="s">
        <v>186</v>
      </c>
      <c r="D95" s="8" t="s">
        <v>201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</row>
    <row r="96" spans="1:217" s="3" customFormat="1" ht="15.75" customHeight="1">
      <c r="A96" s="8">
        <f>94</f>
        <v>94</v>
      </c>
      <c r="B96" s="8" t="s">
        <v>202</v>
      </c>
      <c r="C96" s="8" t="s">
        <v>186</v>
      </c>
      <c r="D96" s="8" t="s">
        <v>203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</row>
    <row r="97" spans="1:217" s="3" customFormat="1" ht="15.75" customHeight="1">
      <c r="A97" s="8">
        <f>95</f>
        <v>95</v>
      </c>
      <c r="B97" s="8" t="s">
        <v>204</v>
      </c>
      <c r="C97" s="8" t="s">
        <v>186</v>
      </c>
      <c r="D97" s="8" t="s">
        <v>205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</row>
    <row r="98" spans="1:217" s="3" customFormat="1" ht="15.75" customHeight="1">
      <c r="A98" s="8">
        <f>96</f>
        <v>96</v>
      </c>
      <c r="B98" s="8" t="s">
        <v>206</v>
      </c>
      <c r="C98" s="8" t="s">
        <v>186</v>
      </c>
      <c r="D98" s="8" t="s">
        <v>207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</row>
    <row r="99" spans="1:217" s="3" customFormat="1" ht="15.75" customHeight="1">
      <c r="A99" s="8">
        <f>97</f>
        <v>97</v>
      </c>
      <c r="B99" s="8" t="s">
        <v>208</v>
      </c>
      <c r="C99" s="8" t="s">
        <v>186</v>
      </c>
      <c r="D99" s="8" t="s">
        <v>209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</row>
    <row r="100" spans="1:217" s="3" customFormat="1" ht="15.75" customHeight="1">
      <c r="A100" s="8">
        <f>98</f>
        <v>98</v>
      </c>
      <c r="B100" s="8" t="s">
        <v>210</v>
      </c>
      <c r="C100" s="8" t="s">
        <v>186</v>
      </c>
      <c r="D100" s="8" t="s">
        <v>211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</row>
    <row r="101" spans="1:217" s="3" customFormat="1" ht="15.75" customHeight="1">
      <c r="A101" s="8">
        <f>99</f>
        <v>99</v>
      </c>
      <c r="B101" s="8" t="s">
        <v>212</v>
      </c>
      <c r="C101" s="8" t="s">
        <v>186</v>
      </c>
      <c r="D101" s="8" t="s">
        <v>213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</row>
    <row r="102" spans="1:217" s="3" customFormat="1" ht="15.75" customHeight="1">
      <c r="A102" s="8">
        <f>100</f>
        <v>100</v>
      </c>
      <c r="B102" s="8" t="s">
        <v>214</v>
      </c>
      <c r="C102" s="8" t="s">
        <v>186</v>
      </c>
      <c r="D102" s="8" t="s">
        <v>215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</row>
    <row r="103" spans="1:217" s="3" customFormat="1" ht="15.75" customHeight="1">
      <c r="A103" s="8">
        <f>101</f>
        <v>101</v>
      </c>
      <c r="B103" s="8" t="s">
        <v>216</v>
      </c>
      <c r="C103" s="8" t="s">
        <v>186</v>
      </c>
      <c r="D103" s="8" t="s">
        <v>217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</row>
    <row r="104" spans="1:217" s="3" customFormat="1" ht="15.75" customHeight="1">
      <c r="A104" s="8">
        <f>102</f>
        <v>102</v>
      </c>
      <c r="B104" s="8" t="s">
        <v>218</v>
      </c>
      <c r="C104" s="8" t="s">
        <v>186</v>
      </c>
      <c r="D104" s="8" t="s">
        <v>219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</row>
    <row r="105" spans="1:217" s="3" customFormat="1" ht="15.75" customHeight="1">
      <c r="A105" s="8">
        <f>103</f>
        <v>103</v>
      </c>
      <c r="B105" s="8" t="s">
        <v>220</v>
      </c>
      <c r="C105" s="8" t="s">
        <v>221</v>
      </c>
      <c r="D105" s="8" t="s">
        <v>222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</row>
    <row r="106" spans="1:217" s="3" customFormat="1" ht="15.75" customHeight="1">
      <c r="A106" s="8">
        <f>104</f>
        <v>104</v>
      </c>
      <c r="B106" s="8" t="s">
        <v>223</v>
      </c>
      <c r="C106" s="8" t="s">
        <v>221</v>
      </c>
      <c r="D106" s="8" t="s">
        <v>224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</row>
    <row r="107" spans="1:217" s="3" customFormat="1" ht="15.75" customHeight="1">
      <c r="A107" s="8">
        <f>105</f>
        <v>105</v>
      </c>
      <c r="B107" s="8" t="s">
        <v>225</v>
      </c>
      <c r="C107" s="8" t="s">
        <v>221</v>
      </c>
      <c r="D107" s="8" t="s">
        <v>226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</row>
    <row r="108" spans="1:217" s="3" customFormat="1" ht="15.75" customHeight="1">
      <c r="A108" s="8">
        <f>106</f>
        <v>106</v>
      </c>
      <c r="B108" s="8" t="s">
        <v>227</v>
      </c>
      <c r="C108" s="8" t="s">
        <v>221</v>
      </c>
      <c r="D108" s="8" t="s">
        <v>228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</row>
    <row r="109" spans="1:217" s="3" customFormat="1" ht="15.75" customHeight="1">
      <c r="A109" s="8">
        <f>107</f>
        <v>107</v>
      </c>
      <c r="B109" s="8" t="s">
        <v>229</v>
      </c>
      <c r="C109" s="8" t="s">
        <v>221</v>
      </c>
      <c r="D109" s="8" t="s">
        <v>230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</row>
    <row r="110" spans="1:217" s="3" customFormat="1" ht="15.75" customHeight="1">
      <c r="A110" s="8">
        <f>108</f>
        <v>108</v>
      </c>
      <c r="B110" s="8" t="s">
        <v>231</v>
      </c>
      <c r="C110" s="8" t="s">
        <v>221</v>
      </c>
      <c r="D110" s="8" t="s">
        <v>232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</row>
    <row r="111" spans="1:217" s="3" customFormat="1" ht="15.75" customHeight="1">
      <c r="A111" s="8">
        <f>109</f>
        <v>109</v>
      </c>
      <c r="B111" s="8" t="s">
        <v>233</v>
      </c>
      <c r="C111" s="8" t="s">
        <v>221</v>
      </c>
      <c r="D111" s="8" t="s">
        <v>234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</row>
    <row r="112" spans="1:217" s="3" customFormat="1" ht="15.75" customHeight="1">
      <c r="A112" s="8">
        <f>110</f>
        <v>110</v>
      </c>
      <c r="B112" s="8" t="s">
        <v>235</v>
      </c>
      <c r="C112" s="8" t="s">
        <v>221</v>
      </c>
      <c r="D112" s="8" t="s">
        <v>236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</row>
    <row r="113" spans="1:217" s="3" customFormat="1" ht="15.75" customHeight="1">
      <c r="A113" s="8">
        <f>111</f>
        <v>111</v>
      </c>
      <c r="B113" s="8" t="s">
        <v>237</v>
      </c>
      <c r="C113" s="8" t="s">
        <v>221</v>
      </c>
      <c r="D113" s="8" t="s">
        <v>238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</row>
    <row r="114" spans="1:217" s="3" customFormat="1" ht="15.75" customHeight="1">
      <c r="A114" s="8">
        <f>112</f>
        <v>112</v>
      </c>
      <c r="B114" s="8" t="s">
        <v>239</v>
      </c>
      <c r="C114" s="8" t="s">
        <v>221</v>
      </c>
      <c r="D114" s="8" t="s">
        <v>240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</row>
    <row r="115" spans="1:217" s="3" customFormat="1" ht="15.75" customHeight="1">
      <c r="A115" s="8">
        <f>113</f>
        <v>113</v>
      </c>
      <c r="B115" s="8" t="s">
        <v>241</v>
      </c>
      <c r="C115" s="8" t="s">
        <v>221</v>
      </c>
      <c r="D115" s="8" t="s">
        <v>242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</row>
    <row r="116" spans="1:217" s="3" customFormat="1" ht="15.75" customHeight="1">
      <c r="A116" s="8">
        <f>114</f>
        <v>114</v>
      </c>
      <c r="B116" s="8" t="s">
        <v>243</v>
      </c>
      <c r="C116" s="8" t="s">
        <v>221</v>
      </c>
      <c r="D116" s="8" t="s">
        <v>244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</row>
    <row r="117" spans="1:217" s="3" customFormat="1" ht="15.75" customHeight="1">
      <c r="A117" s="8">
        <f>115</f>
        <v>115</v>
      </c>
      <c r="B117" s="8" t="s">
        <v>245</v>
      </c>
      <c r="C117" s="8" t="s">
        <v>221</v>
      </c>
      <c r="D117" s="8" t="s">
        <v>246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</row>
    <row r="118" spans="1:217" s="3" customFormat="1" ht="15.75" customHeight="1">
      <c r="A118" s="8">
        <f>116</f>
        <v>116</v>
      </c>
      <c r="B118" s="8" t="s">
        <v>247</v>
      </c>
      <c r="C118" s="8" t="s">
        <v>221</v>
      </c>
      <c r="D118" s="8" t="s">
        <v>248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</row>
    <row r="119" spans="1:217" s="3" customFormat="1" ht="15.75" customHeight="1">
      <c r="A119" s="8">
        <f>117</f>
        <v>117</v>
      </c>
      <c r="B119" s="8" t="s">
        <v>249</v>
      </c>
      <c r="C119" s="8" t="s">
        <v>221</v>
      </c>
      <c r="D119" s="8" t="s">
        <v>250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</row>
    <row r="120" spans="1:217" s="3" customFormat="1" ht="15.75" customHeight="1">
      <c r="A120" s="8">
        <f>118</f>
        <v>118</v>
      </c>
      <c r="B120" s="8" t="s">
        <v>251</v>
      </c>
      <c r="C120" s="8" t="s">
        <v>221</v>
      </c>
      <c r="D120" s="8" t="s">
        <v>252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</row>
    <row r="121" spans="1:217" s="3" customFormat="1" ht="15.75" customHeight="1">
      <c r="A121" s="8">
        <f>119</f>
        <v>119</v>
      </c>
      <c r="B121" s="8" t="s">
        <v>253</v>
      </c>
      <c r="C121" s="8" t="s">
        <v>221</v>
      </c>
      <c r="D121" s="8" t="s">
        <v>254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</row>
    <row r="122" spans="1:217" s="3" customFormat="1" ht="15.75" customHeight="1">
      <c r="A122" s="8">
        <f>120</f>
        <v>120</v>
      </c>
      <c r="B122" s="8" t="s">
        <v>255</v>
      </c>
      <c r="C122" s="8" t="s">
        <v>221</v>
      </c>
      <c r="D122" s="8" t="s">
        <v>256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</row>
    <row r="123" spans="1:217" s="3" customFormat="1" ht="15.75" customHeight="1">
      <c r="A123" s="8">
        <f>121</f>
        <v>121</v>
      </c>
      <c r="B123" s="8" t="s">
        <v>257</v>
      </c>
      <c r="C123" s="8" t="s">
        <v>221</v>
      </c>
      <c r="D123" s="8" t="s">
        <v>258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</row>
    <row r="124" spans="1:217" s="3" customFormat="1" ht="15.75" customHeight="1">
      <c r="A124" s="8">
        <f>122</f>
        <v>122</v>
      </c>
      <c r="B124" s="8" t="s">
        <v>259</v>
      </c>
      <c r="C124" s="8" t="s">
        <v>221</v>
      </c>
      <c r="D124" s="8" t="s">
        <v>260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</row>
    <row r="125" spans="1:217" s="3" customFormat="1" ht="15.75" customHeight="1">
      <c r="A125" s="8">
        <f>123</f>
        <v>123</v>
      </c>
      <c r="B125" s="8" t="s">
        <v>261</v>
      </c>
      <c r="C125" s="8" t="s">
        <v>221</v>
      </c>
      <c r="D125" s="8" t="s">
        <v>262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</row>
    <row r="126" spans="1:217" s="3" customFormat="1" ht="15.75" customHeight="1">
      <c r="A126" s="8">
        <f>124</f>
        <v>124</v>
      </c>
      <c r="B126" s="8" t="s">
        <v>263</v>
      </c>
      <c r="C126" s="8" t="s">
        <v>264</v>
      </c>
      <c r="D126" s="8" t="s">
        <v>265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</row>
    <row r="127" spans="1:217" s="3" customFormat="1" ht="15.75" customHeight="1">
      <c r="A127" s="8">
        <f>125</f>
        <v>125</v>
      </c>
      <c r="B127" s="8" t="s">
        <v>266</v>
      </c>
      <c r="C127" s="8" t="s">
        <v>264</v>
      </c>
      <c r="D127" s="8" t="s">
        <v>267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</row>
    <row r="128" spans="1:217" s="3" customFormat="1" ht="15.75" customHeight="1">
      <c r="A128" s="8">
        <f>126</f>
        <v>126</v>
      </c>
      <c r="B128" s="8" t="s">
        <v>268</v>
      </c>
      <c r="C128" s="8" t="s">
        <v>264</v>
      </c>
      <c r="D128" s="8" t="s">
        <v>269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</row>
    <row r="129" spans="1:217" s="3" customFormat="1" ht="15.75" customHeight="1">
      <c r="A129" s="8">
        <f>127</f>
        <v>127</v>
      </c>
      <c r="B129" s="8" t="s">
        <v>270</v>
      </c>
      <c r="C129" s="8" t="s">
        <v>264</v>
      </c>
      <c r="D129" s="8" t="s">
        <v>271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</row>
    <row r="130" spans="1:217" s="3" customFormat="1" ht="15.75" customHeight="1">
      <c r="A130" s="8">
        <f>128</f>
        <v>128</v>
      </c>
      <c r="B130" s="8" t="s">
        <v>272</v>
      </c>
      <c r="C130" s="8" t="s">
        <v>264</v>
      </c>
      <c r="D130" s="8" t="s">
        <v>273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</row>
    <row r="131" spans="1:217" s="3" customFormat="1" ht="15.75" customHeight="1">
      <c r="A131" s="8">
        <f>129</f>
        <v>129</v>
      </c>
      <c r="B131" s="8" t="s">
        <v>274</v>
      </c>
      <c r="C131" s="8" t="s">
        <v>264</v>
      </c>
      <c r="D131" s="8" t="s">
        <v>275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</row>
    <row r="132" spans="1:217" s="3" customFormat="1" ht="15.75" customHeight="1">
      <c r="A132" s="8">
        <f>130</f>
        <v>130</v>
      </c>
      <c r="B132" s="8" t="s">
        <v>276</v>
      </c>
      <c r="C132" s="8" t="s">
        <v>264</v>
      </c>
      <c r="D132" s="8" t="s">
        <v>277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</row>
    <row r="133" spans="1:217" s="3" customFormat="1" ht="15.75" customHeight="1">
      <c r="A133" s="8">
        <f>131</f>
        <v>131</v>
      </c>
      <c r="B133" s="8" t="s">
        <v>278</v>
      </c>
      <c r="C133" s="8" t="s">
        <v>264</v>
      </c>
      <c r="D133" s="8" t="s">
        <v>279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</row>
    <row r="134" spans="1:217" s="3" customFormat="1" ht="15.75" customHeight="1">
      <c r="A134" s="8">
        <f>132</f>
        <v>132</v>
      </c>
      <c r="B134" s="8" t="s">
        <v>280</v>
      </c>
      <c r="C134" s="8" t="s">
        <v>264</v>
      </c>
      <c r="D134" s="8" t="s">
        <v>281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</row>
    <row r="135" spans="1:217" s="3" customFormat="1" ht="15.75" customHeight="1">
      <c r="A135" s="8">
        <f>133</f>
        <v>133</v>
      </c>
      <c r="B135" s="8" t="s">
        <v>282</v>
      </c>
      <c r="C135" s="8" t="s">
        <v>264</v>
      </c>
      <c r="D135" s="8" t="s">
        <v>283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</row>
    <row r="136" spans="1:217" s="3" customFormat="1" ht="15.75" customHeight="1">
      <c r="A136" s="8">
        <f>134</f>
        <v>134</v>
      </c>
      <c r="B136" s="8" t="s">
        <v>284</v>
      </c>
      <c r="C136" s="8" t="s">
        <v>264</v>
      </c>
      <c r="D136" s="8" t="s">
        <v>285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</row>
    <row r="137" spans="1:217" s="3" customFormat="1" ht="15.75" customHeight="1">
      <c r="A137" s="8">
        <f>135</f>
        <v>135</v>
      </c>
      <c r="B137" s="8" t="s">
        <v>286</v>
      </c>
      <c r="C137" s="8" t="s">
        <v>264</v>
      </c>
      <c r="D137" s="8" t="s">
        <v>287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</row>
    <row r="138" spans="1:217" s="3" customFormat="1" ht="15.75" customHeight="1">
      <c r="A138" s="8">
        <f>136</f>
        <v>136</v>
      </c>
      <c r="B138" s="8" t="s">
        <v>288</v>
      </c>
      <c r="C138" s="8" t="s">
        <v>264</v>
      </c>
      <c r="D138" s="8" t="s">
        <v>289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</row>
    <row r="139" spans="1:217" s="3" customFormat="1" ht="15.75" customHeight="1">
      <c r="A139" s="8">
        <f>137</f>
        <v>137</v>
      </c>
      <c r="B139" s="8" t="s">
        <v>290</v>
      </c>
      <c r="C139" s="8" t="s">
        <v>264</v>
      </c>
      <c r="D139" s="8" t="s">
        <v>291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</row>
    <row r="140" spans="1:217" s="3" customFormat="1" ht="15.75" customHeight="1">
      <c r="A140" s="8">
        <f>138</f>
        <v>138</v>
      </c>
      <c r="B140" s="8" t="s">
        <v>292</v>
      </c>
      <c r="C140" s="8" t="s">
        <v>264</v>
      </c>
      <c r="D140" s="8" t="s">
        <v>293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</row>
    <row r="141" spans="1:217" s="3" customFormat="1" ht="15.75" customHeight="1">
      <c r="A141" s="8">
        <f>139</f>
        <v>139</v>
      </c>
      <c r="B141" s="8" t="s">
        <v>294</v>
      </c>
      <c r="C141" s="8" t="s">
        <v>264</v>
      </c>
      <c r="D141" s="8" t="s">
        <v>295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</row>
    <row r="142" spans="1:217" s="3" customFormat="1" ht="15.75" customHeight="1">
      <c r="A142" s="8">
        <f>140</f>
        <v>140</v>
      </c>
      <c r="B142" s="8" t="s">
        <v>296</v>
      </c>
      <c r="C142" s="8" t="s">
        <v>264</v>
      </c>
      <c r="D142" s="8" t="s">
        <v>297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</row>
    <row r="143" spans="1:217" s="3" customFormat="1" ht="15.75" customHeight="1">
      <c r="A143" s="8">
        <f>141</f>
        <v>141</v>
      </c>
      <c r="B143" s="8" t="s">
        <v>298</v>
      </c>
      <c r="C143" s="8" t="s">
        <v>299</v>
      </c>
      <c r="D143" s="8" t="s">
        <v>300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</row>
    <row r="144" spans="1:217" s="3" customFormat="1" ht="15.75" customHeight="1">
      <c r="A144" s="8">
        <f>142</f>
        <v>142</v>
      </c>
      <c r="B144" s="8" t="s">
        <v>301</v>
      </c>
      <c r="C144" s="8" t="s">
        <v>299</v>
      </c>
      <c r="D144" s="8" t="s">
        <v>302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</row>
    <row r="145" spans="1:217" s="3" customFormat="1" ht="15.75" customHeight="1">
      <c r="A145" s="8">
        <f>143</f>
        <v>143</v>
      </c>
      <c r="B145" s="8" t="s">
        <v>303</v>
      </c>
      <c r="C145" s="8" t="s">
        <v>299</v>
      </c>
      <c r="D145" s="8" t="s">
        <v>304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</row>
    <row r="146" spans="1:217" s="3" customFormat="1" ht="15.75" customHeight="1">
      <c r="A146" s="8">
        <f>144</f>
        <v>144</v>
      </c>
      <c r="B146" s="8" t="s">
        <v>305</v>
      </c>
      <c r="C146" s="8" t="s">
        <v>299</v>
      </c>
      <c r="D146" s="8" t="s">
        <v>306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</row>
    <row r="147" spans="1:217" s="3" customFormat="1" ht="15.75" customHeight="1">
      <c r="A147" s="8">
        <f>145</f>
        <v>145</v>
      </c>
      <c r="B147" s="8" t="s">
        <v>307</v>
      </c>
      <c r="C147" s="8" t="s">
        <v>299</v>
      </c>
      <c r="D147" s="8" t="s">
        <v>308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</row>
    <row r="148" spans="1:217" s="3" customFormat="1" ht="15.75" customHeight="1">
      <c r="A148" s="8">
        <f>146</f>
        <v>146</v>
      </c>
      <c r="B148" s="8" t="s">
        <v>309</v>
      </c>
      <c r="C148" s="8" t="s">
        <v>299</v>
      </c>
      <c r="D148" s="8" t="s">
        <v>310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</row>
    <row r="149" spans="1:217" s="3" customFormat="1" ht="15.75" customHeight="1">
      <c r="A149" s="8">
        <f>147</f>
        <v>147</v>
      </c>
      <c r="B149" s="8" t="s">
        <v>311</v>
      </c>
      <c r="C149" s="8" t="s">
        <v>299</v>
      </c>
      <c r="D149" s="8" t="s">
        <v>312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</row>
    <row r="150" spans="1:217" s="3" customFormat="1" ht="15.75" customHeight="1">
      <c r="A150" s="8">
        <f>148</f>
        <v>148</v>
      </c>
      <c r="B150" s="8" t="s">
        <v>313</v>
      </c>
      <c r="C150" s="8" t="s">
        <v>299</v>
      </c>
      <c r="D150" s="8" t="s">
        <v>314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</row>
    <row r="151" spans="1:217" s="3" customFormat="1" ht="15.75" customHeight="1">
      <c r="A151" s="8">
        <f>149</f>
        <v>149</v>
      </c>
      <c r="B151" s="8" t="s">
        <v>315</v>
      </c>
      <c r="C151" s="8" t="s">
        <v>299</v>
      </c>
      <c r="D151" s="8" t="s">
        <v>316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</row>
    <row r="152" spans="1:217" s="3" customFormat="1" ht="15.75" customHeight="1">
      <c r="A152" s="8">
        <f>150</f>
        <v>150</v>
      </c>
      <c r="B152" s="8" t="s">
        <v>317</v>
      </c>
      <c r="C152" s="8" t="s">
        <v>299</v>
      </c>
      <c r="D152" s="8" t="s">
        <v>318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</row>
    <row r="153" spans="1:217" s="3" customFormat="1" ht="15.75" customHeight="1">
      <c r="A153" s="8">
        <f>151</f>
        <v>151</v>
      </c>
      <c r="B153" s="8" t="s">
        <v>319</v>
      </c>
      <c r="C153" s="8" t="s">
        <v>299</v>
      </c>
      <c r="D153" s="8" t="s">
        <v>320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</row>
    <row r="154" spans="1:217" s="3" customFormat="1" ht="15.75" customHeight="1">
      <c r="A154" s="8">
        <f>152</f>
        <v>152</v>
      </c>
      <c r="B154" s="8" t="s">
        <v>321</v>
      </c>
      <c r="C154" s="8" t="s">
        <v>299</v>
      </c>
      <c r="D154" s="8" t="s">
        <v>322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</row>
    <row r="155" spans="1:217" s="3" customFormat="1" ht="15.75" customHeight="1">
      <c r="A155" s="8">
        <f>153</f>
        <v>153</v>
      </c>
      <c r="B155" s="8" t="s">
        <v>323</v>
      </c>
      <c r="C155" s="8" t="s">
        <v>299</v>
      </c>
      <c r="D155" s="8" t="s">
        <v>324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</row>
    <row r="156" spans="1:217" s="3" customFormat="1" ht="15.75" customHeight="1">
      <c r="A156" s="8">
        <f>154</f>
        <v>154</v>
      </c>
      <c r="B156" s="8" t="s">
        <v>325</v>
      </c>
      <c r="C156" s="8" t="s">
        <v>299</v>
      </c>
      <c r="D156" s="8" t="s">
        <v>326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</row>
    <row r="157" spans="1:217" s="3" customFormat="1" ht="15.75" customHeight="1">
      <c r="A157" s="8">
        <f>155</f>
        <v>155</v>
      </c>
      <c r="B157" s="8" t="s">
        <v>327</v>
      </c>
      <c r="C157" s="8" t="s">
        <v>299</v>
      </c>
      <c r="D157" s="8" t="s">
        <v>328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</row>
    <row r="158" spans="1:217" s="3" customFormat="1" ht="15.75" customHeight="1">
      <c r="A158" s="8">
        <f>156</f>
        <v>156</v>
      </c>
      <c r="B158" s="8" t="s">
        <v>329</v>
      </c>
      <c r="C158" s="8" t="s">
        <v>299</v>
      </c>
      <c r="D158" s="8" t="s">
        <v>330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</row>
    <row r="159" spans="1:217" s="3" customFormat="1" ht="15.75" customHeight="1">
      <c r="A159" s="8">
        <f>157</f>
        <v>157</v>
      </c>
      <c r="B159" s="8" t="s">
        <v>331</v>
      </c>
      <c r="C159" s="8" t="s">
        <v>332</v>
      </c>
      <c r="D159" s="8" t="s">
        <v>333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</row>
    <row r="160" spans="1:217" s="3" customFormat="1" ht="15.75" customHeight="1">
      <c r="A160" s="8">
        <f>158</f>
        <v>158</v>
      </c>
      <c r="B160" s="8" t="s">
        <v>334</v>
      </c>
      <c r="C160" s="8" t="s">
        <v>332</v>
      </c>
      <c r="D160" s="8" t="s">
        <v>335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</row>
    <row r="161" spans="1:217" s="3" customFormat="1" ht="15.75" customHeight="1">
      <c r="A161" s="8">
        <f>159</f>
        <v>159</v>
      </c>
      <c r="B161" s="8" t="s">
        <v>336</v>
      </c>
      <c r="C161" s="8" t="s">
        <v>332</v>
      </c>
      <c r="D161" s="8" t="s">
        <v>337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</row>
    <row r="162" spans="1:217" s="3" customFormat="1" ht="15.75" customHeight="1">
      <c r="A162" s="8">
        <f>160</f>
        <v>160</v>
      </c>
      <c r="B162" s="8" t="s">
        <v>338</v>
      </c>
      <c r="C162" s="8" t="s">
        <v>332</v>
      </c>
      <c r="D162" s="8" t="s">
        <v>339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</row>
    <row r="163" spans="1:217" s="3" customFormat="1" ht="15.75" customHeight="1">
      <c r="A163" s="8">
        <f>161</f>
        <v>161</v>
      </c>
      <c r="B163" s="8" t="s">
        <v>340</v>
      </c>
      <c r="C163" s="8" t="s">
        <v>332</v>
      </c>
      <c r="D163" s="8" t="s">
        <v>341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</row>
    <row r="164" spans="1:217" s="3" customFormat="1" ht="15.75" customHeight="1">
      <c r="A164" s="8">
        <f>162</f>
        <v>162</v>
      </c>
      <c r="B164" s="8" t="s">
        <v>342</v>
      </c>
      <c r="C164" s="8" t="s">
        <v>332</v>
      </c>
      <c r="D164" s="8" t="s">
        <v>343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</row>
    <row r="165" spans="1:217" s="3" customFormat="1" ht="15.75" customHeight="1">
      <c r="A165" s="8">
        <f>163</f>
        <v>163</v>
      </c>
      <c r="B165" s="8" t="s">
        <v>344</v>
      </c>
      <c r="C165" s="8" t="s">
        <v>332</v>
      </c>
      <c r="D165" s="8" t="s">
        <v>345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</row>
    <row r="166" spans="1:217" s="3" customFormat="1" ht="15.75" customHeight="1">
      <c r="A166" s="8">
        <f>164</f>
        <v>164</v>
      </c>
      <c r="B166" s="8" t="s">
        <v>346</v>
      </c>
      <c r="C166" s="8" t="s">
        <v>332</v>
      </c>
      <c r="D166" s="8" t="s">
        <v>347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</row>
    <row r="167" spans="1:217" s="3" customFormat="1" ht="15.75" customHeight="1">
      <c r="A167" s="8">
        <f>165</f>
        <v>165</v>
      </c>
      <c r="B167" s="8" t="s">
        <v>348</v>
      </c>
      <c r="C167" s="8" t="s">
        <v>332</v>
      </c>
      <c r="D167" s="8" t="s">
        <v>349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</row>
    <row r="168" spans="1:217" s="3" customFormat="1" ht="15.75" customHeight="1">
      <c r="A168" s="8">
        <f>166</f>
        <v>166</v>
      </c>
      <c r="B168" s="8" t="s">
        <v>350</v>
      </c>
      <c r="C168" s="8" t="s">
        <v>332</v>
      </c>
      <c r="D168" s="8" t="s">
        <v>351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</row>
    <row r="169" spans="1:217" s="3" customFormat="1" ht="15.75" customHeight="1">
      <c r="A169" s="8">
        <f>167</f>
        <v>167</v>
      </c>
      <c r="B169" s="8" t="s">
        <v>352</v>
      </c>
      <c r="C169" s="8" t="s">
        <v>332</v>
      </c>
      <c r="D169" s="8" t="s">
        <v>353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</row>
    <row r="170" spans="1:217" s="3" customFormat="1" ht="15.75" customHeight="1">
      <c r="A170" s="8">
        <f>168</f>
        <v>168</v>
      </c>
      <c r="B170" s="8" t="s">
        <v>354</v>
      </c>
      <c r="C170" s="8" t="s">
        <v>332</v>
      </c>
      <c r="D170" s="8" t="s">
        <v>355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</row>
    <row r="171" spans="1:217" s="3" customFormat="1" ht="15.75" customHeight="1">
      <c r="A171" s="8">
        <f>169</f>
        <v>169</v>
      </c>
      <c r="B171" s="8" t="s">
        <v>356</v>
      </c>
      <c r="C171" s="8" t="s">
        <v>332</v>
      </c>
      <c r="D171" s="8" t="s">
        <v>357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</row>
    <row r="172" spans="1:217" s="3" customFormat="1" ht="15.75" customHeight="1">
      <c r="A172" s="8">
        <f>170</f>
        <v>170</v>
      </c>
      <c r="B172" s="8" t="s">
        <v>358</v>
      </c>
      <c r="C172" s="8" t="s">
        <v>332</v>
      </c>
      <c r="D172" s="8" t="s">
        <v>359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</row>
    <row r="173" spans="1:217" s="3" customFormat="1" ht="15.75" customHeight="1">
      <c r="A173" s="8">
        <f>171</f>
        <v>171</v>
      </c>
      <c r="B173" s="8" t="s">
        <v>360</v>
      </c>
      <c r="C173" s="8" t="s">
        <v>361</v>
      </c>
      <c r="D173" s="8" t="s">
        <v>362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</row>
    <row r="174" spans="1:217" s="3" customFormat="1" ht="15.75" customHeight="1">
      <c r="A174" s="8">
        <f>172</f>
        <v>172</v>
      </c>
      <c r="B174" s="8" t="s">
        <v>363</v>
      </c>
      <c r="C174" s="8" t="s">
        <v>361</v>
      </c>
      <c r="D174" s="8" t="s">
        <v>364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</row>
    <row r="175" spans="1:217" s="3" customFormat="1" ht="15.75" customHeight="1">
      <c r="A175" s="8">
        <f>173</f>
        <v>173</v>
      </c>
      <c r="B175" s="8" t="s">
        <v>365</v>
      </c>
      <c r="C175" s="8" t="s">
        <v>361</v>
      </c>
      <c r="D175" s="8" t="s">
        <v>366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</row>
    <row r="176" spans="1:217" s="3" customFormat="1" ht="15.75" customHeight="1">
      <c r="A176" s="8">
        <f>174</f>
        <v>174</v>
      </c>
      <c r="B176" s="8" t="s">
        <v>367</v>
      </c>
      <c r="C176" s="8" t="s">
        <v>361</v>
      </c>
      <c r="D176" s="8" t="s">
        <v>368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</row>
    <row r="177" spans="1:217" s="3" customFormat="1" ht="15.75" customHeight="1">
      <c r="A177" s="8">
        <f>175</f>
        <v>175</v>
      </c>
      <c r="B177" s="8" t="s">
        <v>369</v>
      </c>
      <c r="C177" s="8" t="s">
        <v>361</v>
      </c>
      <c r="D177" s="8" t="s">
        <v>370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</row>
    <row r="178" spans="1:217" s="3" customFormat="1" ht="15.75" customHeight="1">
      <c r="A178" s="8">
        <f>176</f>
        <v>176</v>
      </c>
      <c r="B178" s="8" t="s">
        <v>371</v>
      </c>
      <c r="C178" s="8" t="s">
        <v>361</v>
      </c>
      <c r="D178" s="8" t="s">
        <v>372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</row>
    <row r="179" spans="1:217" s="3" customFormat="1" ht="15.75" customHeight="1">
      <c r="A179" s="8">
        <f>177</f>
        <v>177</v>
      </c>
      <c r="B179" s="8" t="s">
        <v>373</v>
      </c>
      <c r="C179" s="8" t="s">
        <v>361</v>
      </c>
      <c r="D179" s="8" t="s">
        <v>374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</row>
    <row r="180" spans="1:217" s="3" customFormat="1" ht="15.75" customHeight="1">
      <c r="A180" s="8">
        <f>178</f>
        <v>178</v>
      </c>
      <c r="B180" s="8" t="s">
        <v>375</v>
      </c>
      <c r="C180" s="8" t="s">
        <v>361</v>
      </c>
      <c r="D180" s="8" t="s">
        <v>376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</row>
    <row r="181" spans="1:217" s="3" customFormat="1" ht="15.75" customHeight="1">
      <c r="A181" s="8">
        <f>179</f>
        <v>179</v>
      </c>
      <c r="B181" s="8" t="s">
        <v>377</v>
      </c>
      <c r="C181" s="8" t="s">
        <v>361</v>
      </c>
      <c r="D181" s="8" t="s">
        <v>378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</row>
    <row r="182" spans="1:217" s="3" customFormat="1" ht="15.75" customHeight="1">
      <c r="A182" s="8">
        <f>180</f>
        <v>180</v>
      </c>
      <c r="B182" s="8" t="s">
        <v>379</v>
      </c>
      <c r="C182" s="8" t="s">
        <v>361</v>
      </c>
      <c r="D182" s="8" t="s">
        <v>380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</row>
    <row r="183" spans="1:217" s="3" customFormat="1" ht="15.75" customHeight="1">
      <c r="A183" s="8">
        <f>181</f>
        <v>181</v>
      </c>
      <c r="B183" s="8" t="s">
        <v>381</v>
      </c>
      <c r="C183" s="8" t="s">
        <v>361</v>
      </c>
      <c r="D183" s="8" t="s">
        <v>382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</row>
    <row r="184" spans="1:217" s="3" customFormat="1" ht="15.75" customHeight="1">
      <c r="A184" s="8">
        <f>182</f>
        <v>182</v>
      </c>
      <c r="B184" s="8" t="s">
        <v>383</v>
      </c>
      <c r="C184" s="8" t="s">
        <v>361</v>
      </c>
      <c r="D184" s="8" t="s">
        <v>384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</row>
    <row r="185" spans="1:217" s="3" customFormat="1" ht="15.75" customHeight="1">
      <c r="A185" s="8">
        <f>183</f>
        <v>183</v>
      </c>
      <c r="B185" s="8" t="s">
        <v>385</v>
      </c>
      <c r="C185" s="8" t="s">
        <v>361</v>
      </c>
      <c r="D185" s="8" t="s">
        <v>386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</row>
    <row r="186" spans="1:217" s="3" customFormat="1" ht="15.75" customHeight="1">
      <c r="A186" s="8">
        <f>184</f>
        <v>184</v>
      </c>
      <c r="B186" s="8" t="s">
        <v>387</v>
      </c>
      <c r="C186" s="8" t="s">
        <v>361</v>
      </c>
      <c r="D186" s="8" t="s">
        <v>388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</row>
    <row r="187" spans="1:217" s="3" customFormat="1" ht="15.75" customHeight="1">
      <c r="A187" s="8">
        <f>185</f>
        <v>185</v>
      </c>
      <c r="B187" s="8" t="s">
        <v>389</v>
      </c>
      <c r="C187" s="8" t="s">
        <v>390</v>
      </c>
      <c r="D187" s="8" t="s">
        <v>391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</row>
    <row r="188" spans="1:217" s="3" customFormat="1" ht="15.75" customHeight="1">
      <c r="A188" s="8">
        <f>186</f>
        <v>186</v>
      </c>
      <c r="B188" s="8" t="s">
        <v>392</v>
      </c>
      <c r="C188" s="8" t="s">
        <v>390</v>
      </c>
      <c r="D188" s="8" t="s">
        <v>393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</row>
    <row r="189" spans="1:217" s="3" customFormat="1" ht="15.75" customHeight="1">
      <c r="A189" s="8">
        <f>187</f>
        <v>187</v>
      </c>
      <c r="B189" s="8" t="s">
        <v>394</v>
      </c>
      <c r="C189" s="8" t="s">
        <v>390</v>
      </c>
      <c r="D189" s="8" t="s">
        <v>395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</row>
    <row r="190" spans="1:217" s="3" customFormat="1" ht="15.75" customHeight="1">
      <c r="A190" s="8">
        <f>188</f>
        <v>188</v>
      </c>
      <c r="B190" s="8" t="s">
        <v>396</v>
      </c>
      <c r="C190" s="8" t="s">
        <v>390</v>
      </c>
      <c r="D190" s="8" t="s">
        <v>397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</row>
    <row r="191" spans="1:217" s="3" customFormat="1" ht="15.75" customHeight="1">
      <c r="A191" s="8">
        <f>189</f>
        <v>189</v>
      </c>
      <c r="B191" s="8" t="s">
        <v>398</v>
      </c>
      <c r="C191" s="8" t="s">
        <v>390</v>
      </c>
      <c r="D191" s="8" t="s">
        <v>399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</row>
    <row r="192" spans="1:217" s="3" customFormat="1" ht="15.75" customHeight="1">
      <c r="A192" s="8">
        <f>190</f>
        <v>190</v>
      </c>
      <c r="B192" s="8" t="s">
        <v>400</v>
      </c>
      <c r="C192" s="8" t="s">
        <v>390</v>
      </c>
      <c r="D192" s="8" t="s">
        <v>401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</row>
    <row r="193" spans="1:217" s="3" customFormat="1" ht="15.75" customHeight="1">
      <c r="A193" s="8">
        <f>191</f>
        <v>191</v>
      </c>
      <c r="B193" s="8" t="s">
        <v>402</v>
      </c>
      <c r="C193" s="8" t="s">
        <v>390</v>
      </c>
      <c r="D193" s="8" t="s">
        <v>403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</row>
    <row r="194" spans="1:217" s="3" customFormat="1" ht="15.75" customHeight="1">
      <c r="A194" s="8">
        <f>192</f>
        <v>192</v>
      </c>
      <c r="B194" s="8" t="s">
        <v>404</v>
      </c>
      <c r="C194" s="8" t="s">
        <v>390</v>
      </c>
      <c r="D194" s="8" t="s">
        <v>405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</row>
    <row r="195" spans="1:217" s="3" customFormat="1" ht="15.75" customHeight="1">
      <c r="A195" s="8">
        <f>193</f>
        <v>193</v>
      </c>
      <c r="B195" s="8" t="s">
        <v>406</v>
      </c>
      <c r="C195" s="8" t="s">
        <v>390</v>
      </c>
      <c r="D195" s="8" t="s">
        <v>407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</row>
    <row r="196" spans="1:217" s="3" customFormat="1" ht="15.75" customHeight="1">
      <c r="A196" s="8">
        <f>194</f>
        <v>194</v>
      </c>
      <c r="B196" s="8" t="s">
        <v>408</v>
      </c>
      <c r="C196" s="8" t="s">
        <v>409</v>
      </c>
      <c r="D196" s="8" t="s">
        <v>410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</row>
    <row r="197" spans="1:217" s="3" customFormat="1" ht="15.75" customHeight="1">
      <c r="A197" s="8">
        <f>195</f>
        <v>195</v>
      </c>
      <c r="B197" s="8" t="s">
        <v>411</v>
      </c>
      <c r="C197" s="8" t="s">
        <v>409</v>
      </c>
      <c r="D197" s="8" t="s">
        <v>412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</row>
    <row r="198" spans="1:217" s="3" customFormat="1" ht="15.75" customHeight="1">
      <c r="A198" s="8">
        <f>196</f>
        <v>196</v>
      </c>
      <c r="B198" s="8" t="s">
        <v>413</v>
      </c>
      <c r="C198" s="8" t="s">
        <v>409</v>
      </c>
      <c r="D198" s="8" t="s">
        <v>414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</row>
    <row r="199" spans="1:217" s="3" customFormat="1" ht="15.75" customHeight="1">
      <c r="A199" s="8">
        <f>197</f>
        <v>197</v>
      </c>
      <c r="B199" s="8" t="s">
        <v>415</v>
      </c>
      <c r="C199" s="8" t="s">
        <v>409</v>
      </c>
      <c r="D199" s="8" t="s">
        <v>416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</row>
    <row r="200" spans="1:217" s="3" customFormat="1" ht="15.75" customHeight="1">
      <c r="A200" s="8">
        <f>198</f>
        <v>198</v>
      </c>
      <c r="B200" s="8" t="s">
        <v>417</v>
      </c>
      <c r="C200" s="8" t="s">
        <v>409</v>
      </c>
      <c r="D200" s="8" t="s">
        <v>418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</row>
    <row r="201" spans="1:217" s="3" customFormat="1" ht="15.75" customHeight="1">
      <c r="A201" s="8">
        <f>199</f>
        <v>199</v>
      </c>
      <c r="B201" s="8" t="s">
        <v>419</v>
      </c>
      <c r="C201" s="8" t="s">
        <v>409</v>
      </c>
      <c r="D201" s="8" t="s">
        <v>420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</row>
    <row r="202" spans="1:217" s="3" customFormat="1" ht="15.75" customHeight="1">
      <c r="A202" s="8">
        <f>200</f>
        <v>200</v>
      </c>
      <c r="B202" s="8" t="s">
        <v>421</v>
      </c>
      <c r="C202" s="8" t="s">
        <v>409</v>
      </c>
      <c r="D202" s="8" t="s">
        <v>422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</row>
    <row r="203" spans="1:217" s="3" customFormat="1" ht="15.75" customHeight="1">
      <c r="A203" s="8">
        <f>201</f>
        <v>201</v>
      </c>
      <c r="B203" s="8" t="s">
        <v>423</v>
      </c>
      <c r="C203" s="8" t="s">
        <v>409</v>
      </c>
      <c r="D203" s="8" t="s">
        <v>424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</row>
    <row r="204" spans="1:217" s="3" customFormat="1" ht="15.75" customHeight="1">
      <c r="A204" s="8">
        <f>202</f>
        <v>202</v>
      </c>
      <c r="B204" s="8" t="s">
        <v>425</v>
      </c>
      <c r="C204" s="8" t="s">
        <v>409</v>
      </c>
      <c r="D204" s="8" t="s">
        <v>426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</row>
    <row r="205" spans="1:217" s="3" customFormat="1" ht="15.75" customHeight="1">
      <c r="A205" s="8">
        <f>203</f>
        <v>203</v>
      </c>
      <c r="B205" s="8" t="s">
        <v>427</v>
      </c>
      <c r="C205" s="8" t="s">
        <v>409</v>
      </c>
      <c r="D205" s="8" t="s">
        <v>428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</row>
    <row r="206" spans="1:217" s="3" customFormat="1" ht="15.75" customHeight="1">
      <c r="A206" s="8">
        <f>204</f>
        <v>204</v>
      </c>
      <c r="B206" s="8" t="s">
        <v>429</v>
      </c>
      <c r="C206" s="8" t="s">
        <v>430</v>
      </c>
      <c r="D206" s="8" t="s">
        <v>431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</row>
    <row r="207" spans="1:217" s="3" customFormat="1" ht="15.75" customHeight="1">
      <c r="A207" s="8">
        <f>205</f>
        <v>205</v>
      </c>
      <c r="B207" s="8" t="s">
        <v>432</v>
      </c>
      <c r="C207" s="8" t="s">
        <v>430</v>
      </c>
      <c r="D207" s="8" t="s">
        <v>433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</row>
    <row r="208" spans="1:217" s="3" customFormat="1" ht="15.75" customHeight="1">
      <c r="A208" s="8">
        <f>206</f>
        <v>206</v>
      </c>
      <c r="B208" s="8" t="s">
        <v>434</v>
      </c>
      <c r="C208" s="8" t="s">
        <v>430</v>
      </c>
      <c r="D208" s="8" t="s">
        <v>435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</row>
    <row r="209" spans="1:217" s="3" customFormat="1" ht="15.75" customHeight="1">
      <c r="A209" s="8">
        <f>207</f>
        <v>207</v>
      </c>
      <c r="B209" s="8" t="s">
        <v>436</v>
      </c>
      <c r="C209" s="8" t="s">
        <v>430</v>
      </c>
      <c r="D209" s="8" t="s">
        <v>437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</row>
    <row r="210" spans="1:217" s="3" customFormat="1" ht="15.75" customHeight="1">
      <c r="A210" s="8">
        <f>208</f>
        <v>208</v>
      </c>
      <c r="B210" s="8" t="s">
        <v>438</v>
      </c>
      <c r="C210" s="8" t="s">
        <v>430</v>
      </c>
      <c r="D210" s="8" t="s">
        <v>439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</row>
    <row r="211" spans="1:217" s="3" customFormat="1" ht="15.75" customHeight="1">
      <c r="A211" s="8">
        <f>209</f>
        <v>209</v>
      </c>
      <c r="B211" s="8" t="s">
        <v>440</v>
      </c>
      <c r="C211" s="8" t="s">
        <v>430</v>
      </c>
      <c r="D211" s="8" t="s">
        <v>441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</row>
    <row r="212" spans="1:217" s="3" customFormat="1" ht="15.75" customHeight="1">
      <c r="A212" s="8">
        <f>210</f>
        <v>210</v>
      </c>
      <c r="B212" s="8" t="s">
        <v>442</v>
      </c>
      <c r="C212" s="8" t="s">
        <v>430</v>
      </c>
      <c r="D212" s="8" t="s">
        <v>443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</row>
    <row r="213" spans="1:217" s="3" customFormat="1" ht="15.75" customHeight="1">
      <c r="A213" s="8">
        <f>211</f>
        <v>211</v>
      </c>
      <c r="B213" s="8" t="s">
        <v>444</v>
      </c>
      <c r="C213" s="8" t="s">
        <v>430</v>
      </c>
      <c r="D213" s="8" t="s">
        <v>445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</row>
    <row r="214" spans="1:217" s="3" customFormat="1" ht="15.75" customHeight="1">
      <c r="A214" s="8">
        <f>212</f>
        <v>212</v>
      </c>
      <c r="B214" s="8" t="s">
        <v>446</v>
      </c>
      <c r="C214" s="8" t="s">
        <v>430</v>
      </c>
      <c r="D214" s="8" t="s">
        <v>447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</row>
    <row r="215" spans="1:217" s="3" customFormat="1" ht="15.75" customHeight="1">
      <c r="A215" s="8">
        <f>213</f>
        <v>213</v>
      </c>
      <c r="B215" s="8" t="s">
        <v>448</v>
      </c>
      <c r="C215" s="8" t="s">
        <v>430</v>
      </c>
      <c r="D215" s="8" t="s">
        <v>449</v>
      </c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</row>
    <row r="216" spans="1:217" s="3" customFormat="1" ht="15.75" customHeight="1">
      <c r="A216" s="8">
        <f>214</f>
        <v>214</v>
      </c>
      <c r="B216" s="8" t="s">
        <v>450</v>
      </c>
      <c r="C216" s="8" t="s">
        <v>430</v>
      </c>
      <c r="D216" s="8" t="s">
        <v>451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</row>
    <row r="217" spans="1:217" s="3" customFormat="1" ht="15.75" customHeight="1">
      <c r="A217" s="8">
        <f>215</f>
        <v>215</v>
      </c>
      <c r="B217" s="8" t="s">
        <v>452</v>
      </c>
      <c r="C217" s="8" t="s">
        <v>430</v>
      </c>
      <c r="D217" s="8" t="s">
        <v>453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</row>
    <row r="218" spans="1:217" s="3" customFormat="1" ht="15.75" customHeight="1">
      <c r="A218" s="8">
        <f>216</f>
        <v>216</v>
      </c>
      <c r="B218" s="8" t="s">
        <v>454</v>
      </c>
      <c r="C218" s="8" t="s">
        <v>430</v>
      </c>
      <c r="D218" s="8" t="s">
        <v>455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</row>
    <row r="219" spans="1:217" s="3" customFormat="1" ht="15.75" customHeight="1">
      <c r="A219" s="8">
        <f>217</f>
        <v>217</v>
      </c>
      <c r="B219" s="8" t="s">
        <v>456</v>
      </c>
      <c r="C219" s="8" t="s">
        <v>430</v>
      </c>
      <c r="D219" s="8" t="s">
        <v>457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</row>
    <row r="220" spans="1:217" s="3" customFormat="1" ht="15.75" customHeight="1">
      <c r="A220" s="8">
        <f>218</f>
        <v>218</v>
      </c>
      <c r="B220" s="8" t="s">
        <v>458</v>
      </c>
      <c r="C220" s="8" t="s">
        <v>459</v>
      </c>
      <c r="D220" s="8" t="s">
        <v>460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</row>
    <row r="221" spans="1:217" s="3" customFormat="1" ht="15.75" customHeight="1">
      <c r="A221" s="8">
        <f>219</f>
        <v>219</v>
      </c>
      <c r="B221" s="8" t="s">
        <v>461</v>
      </c>
      <c r="C221" s="8" t="s">
        <v>459</v>
      </c>
      <c r="D221" s="8" t="s">
        <v>462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</row>
    <row r="222" spans="1:217" s="3" customFormat="1" ht="15.75" customHeight="1">
      <c r="A222" s="8">
        <f>220</f>
        <v>220</v>
      </c>
      <c r="B222" s="8" t="s">
        <v>463</v>
      </c>
      <c r="C222" s="8" t="s">
        <v>459</v>
      </c>
      <c r="D222" s="8" t="s">
        <v>464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</row>
    <row r="223" spans="1:217" s="3" customFormat="1" ht="15.75" customHeight="1">
      <c r="A223" s="8">
        <f>221</f>
        <v>221</v>
      </c>
      <c r="B223" s="8" t="s">
        <v>465</v>
      </c>
      <c r="C223" s="8" t="s">
        <v>459</v>
      </c>
      <c r="D223" s="8" t="s">
        <v>466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</row>
    <row r="224" spans="1:217" s="3" customFormat="1" ht="15.75" customHeight="1">
      <c r="A224" s="8">
        <f>222</f>
        <v>222</v>
      </c>
      <c r="B224" s="8" t="s">
        <v>467</v>
      </c>
      <c r="C224" s="8" t="s">
        <v>459</v>
      </c>
      <c r="D224" s="8" t="s">
        <v>468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</row>
    <row r="225" spans="1:217" s="3" customFormat="1" ht="15.75" customHeight="1">
      <c r="A225" s="8">
        <f>223</f>
        <v>223</v>
      </c>
      <c r="B225" s="8" t="s">
        <v>469</v>
      </c>
      <c r="C225" s="8" t="s">
        <v>459</v>
      </c>
      <c r="D225" s="8" t="s">
        <v>470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</row>
    <row r="226" spans="1:217" s="3" customFormat="1" ht="15.75" customHeight="1">
      <c r="A226" s="8">
        <f>224</f>
        <v>224</v>
      </c>
      <c r="B226" s="8" t="s">
        <v>471</v>
      </c>
      <c r="C226" s="8" t="s">
        <v>459</v>
      </c>
      <c r="D226" s="8" t="s">
        <v>472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</row>
    <row r="227" spans="1:217" s="3" customFormat="1" ht="15.75" customHeight="1">
      <c r="A227" s="8">
        <f>225</f>
        <v>225</v>
      </c>
      <c r="B227" s="8" t="s">
        <v>473</v>
      </c>
      <c r="C227" s="8" t="s">
        <v>459</v>
      </c>
      <c r="D227" s="8" t="s">
        <v>474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</row>
    <row r="228" spans="1:217" s="3" customFormat="1" ht="15.75" customHeight="1">
      <c r="A228" s="8">
        <f>226</f>
        <v>226</v>
      </c>
      <c r="B228" s="8" t="s">
        <v>475</v>
      </c>
      <c r="C228" s="8" t="s">
        <v>459</v>
      </c>
      <c r="D228" s="8" t="s">
        <v>476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</row>
    <row r="229" spans="1:217" s="3" customFormat="1" ht="15.75" customHeight="1">
      <c r="A229" s="8">
        <f>227</f>
        <v>227</v>
      </c>
      <c r="B229" s="8" t="s">
        <v>477</v>
      </c>
      <c r="C229" s="8" t="s">
        <v>459</v>
      </c>
      <c r="D229" s="8" t="s">
        <v>478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</row>
    <row r="230" spans="1:217" s="3" customFormat="1" ht="15.75" customHeight="1">
      <c r="A230" s="8">
        <f>228</f>
        <v>228</v>
      </c>
      <c r="B230" s="8" t="s">
        <v>479</v>
      </c>
      <c r="C230" s="8" t="s">
        <v>459</v>
      </c>
      <c r="D230" s="8" t="s">
        <v>480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</row>
    <row r="231" spans="1:217" s="3" customFormat="1" ht="15.75" customHeight="1">
      <c r="A231" s="8">
        <f>229</f>
        <v>229</v>
      </c>
      <c r="B231" s="8" t="s">
        <v>481</v>
      </c>
      <c r="C231" s="8" t="s">
        <v>459</v>
      </c>
      <c r="D231" s="8" t="s">
        <v>482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</row>
    <row r="232" spans="1:217" s="3" customFormat="1" ht="15.75" customHeight="1">
      <c r="A232" s="8">
        <f>230</f>
        <v>230</v>
      </c>
      <c r="B232" s="8" t="s">
        <v>483</v>
      </c>
      <c r="C232" s="8" t="s">
        <v>459</v>
      </c>
      <c r="D232" s="8" t="s">
        <v>484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</row>
    <row r="233" spans="1:217" s="3" customFormat="1" ht="15.75" customHeight="1">
      <c r="A233" s="8">
        <f>231</f>
        <v>231</v>
      </c>
      <c r="B233" s="8" t="s">
        <v>485</v>
      </c>
      <c r="C233" s="8" t="s">
        <v>486</v>
      </c>
      <c r="D233" s="8" t="s">
        <v>487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</row>
    <row r="234" spans="1:217" s="3" customFormat="1" ht="15.75" customHeight="1">
      <c r="A234" s="8">
        <f>232</f>
        <v>232</v>
      </c>
      <c r="B234" s="8" t="s">
        <v>488</v>
      </c>
      <c r="C234" s="8" t="s">
        <v>486</v>
      </c>
      <c r="D234" s="8" t="s">
        <v>489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</row>
    <row r="235" spans="1:217" s="3" customFormat="1" ht="15.75" customHeight="1">
      <c r="A235" s="8">
        <f>233</f>
        <v>233</v>
      </c>
      <c r="B235" s="8" t="s">
        <v>490</v>
      </c>
      <c r="C235" s="8" t="s">
        <v>486</v>
      </c>
      <c r="D235" s="8" t="s">
        <v>491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</row>
    <row r="236" spans="1:217" s="3" customFormat="1" ht="15.75" customHeight="1">
      <c r="A236" s="8">
        <f>234</f>
        <v>234</v>
      </c>
      <c r="B236" s="8" t="s">
        <v>492</v>
      </c>
      <c r="C236" s="8" t="s">
        <v>486</v>
      </c>
      <c r="D236" s="8" t="s">
        <v>493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</row>
    <row r="237" spans="1:217" s="3" customFormat="1" ht="15.75" customHeight="1">
      <c r="A237" s="8">
        <f>235</f>
        <v>235</v>
      </c>
      <c r="B237" s="8" t="s">
        <v>494</v>
      </c>
      <c r="C237" s="8" t="s">
        <v>486</v>
      </c>
      <c r="D237" s="8" t="s">
        <v>495</v>
      </c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</row>
    <row r="238" spans="1:217" s="3" customFormat="1" ht="15.75" customHeight="1">
      <c r="A238" s="8">
        <f>236</f>
        <v>236</v>
      </c>
      <c r="B238" s="8" t="s">
        <v>496</v>
      </c>
      <c r="C238" s="8" t="s">
        <v>486</v>
      </c>
      <c r="D238" s="8" t="s">
        <v>497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</row>
    <row r="239" spans="1:217" s="3" customFormat="1" ht="15.75" customHeight="1">
      <c r="A239" s="8">
        <f>237</f>
        <v>237</v>
      </c>
      <c r="B239" s="8" t="s">
        <v>498</v>
      </c>
      <c r="C239" s="8" t="s">
        <v>486</v>
      </c>
      <c r="D239" s="8" t="s">
        <v>499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</row>
    <row r="240" spans="1:217" s="3" customFormat="1" ht="15.75" customHeight="1">
      <c r="A240" s="8">
        <f>238</f>
        <v>238</v>
      </c>
      <c r="B240" s="8" t="s">
        <v>500</v>
      </c>
      <c r="C240" s="8" t="s">
        <v>486</v>
      </c>
      <c r="D240" s="8" t="s">
        <v>501</v>
      </c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</row>
    <row r="241" spans="1:217" s="3" customFormat="1" ht="15.75" customHeight="1">
      <c r="A241" s="8">
        <f>239</f>
        <v>239</v>
      </c>
      <c r="B241" s="8" t="s">
        <v>502</v>
      </c>
      <c r="C241" s="8" t="s">
        <v>486</v>
      </c>
      <c r="D241" s="8" t="s">
        <v>503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</row>
    <row r="242" spans="1:217" s="3" customFormat="1" ht="15.75" customHeight="1">
      <c r="A242" s="8">
        <f>240</f>
        <v>240</v>
      </c>
      <c r="B242" s="8" t="s">
        <v>504</v>
      </c>
      <c r="C242" s="8" t="s">
        <v>486</v>
      </c>
      <c r="D242" s="8" t="s">
        <v>505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</row>
    <row r="243" spans="1:217" s="3" customFormat="1" ht="15.75" customHeight="1">
      <c r="A243" s="8">
        <f>241</f>
        <v>241</v>
      </c>
      <c r="B243" s="8" t="s">
        <v>506</v>
      </c>
      <c r="C243" s="8" t="s">
        <v>486</v>
      </c>
      <c r="D243" s="8" t="s">
        <v>507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</row>
    <row r="244" spans="1:217" s="3" customFormat="1" ht="15.75" customHeight="1">
      <c r="A244" s="8">
        <f>242</f>
        <v>242</v>
      </c>
      <c r="B244" s="8" t="s">
        <v>508</v>
      </c>
      <c r="C244" s="8" t="s">
        <v>486</v>
      </c>
      <c r="D244" s="8" t="s">
        <v>509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</row>
    <row r="245" spans="1:217" s="3" customFormat="1" ht="15.75" customHeight="1">
      <c r="A245" s="8">
        <f>243</f>
        <v>243</v>
      </c>
      <c r="B245" s="8" t="s">
        <v>510</v>
      </c>
      <c r="C245" s="8" t="s">
        <v>486</v>
      </c>
      <c r="D245" s="8" t="s">
        <v>511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</row>
    <row r="246" spans="1:217" s="3" customFormat="1" ht="15.75" customHeight="1">
      <c r="A246" s="8">
        <f>244</f>
        <v>244</v>
      </c>
      <c r="B246" s="8" t="s">
        <v>512</v>
      </c>
      <c r="C246" s="8" t="s">
        <v>486</v>
      </c>
      <c r="D246" s="8" t="s">
        <v>513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</row>
    <row r="247" spans="1:217" s="3" customFormat="1" ht="15.75" customHeight="1">
      <c r="A247" s="8">
        <f>245</f>
        <v>245</v>
      </c>
      <c r="B247" s="8" t="s">
        <v>514</v>
      </c>
      <c r="C247" s="8" t="s">
        <v>515</v>
      </c>
      <c r="D247" s="8" t="s">
        <v>516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</row>
    <row r="248" spans="1:217" s="3" customFormat="1" ht="15.75" customHeight="1">
      <c r="A248" s="8">
        <f>246</f>
        <v>246</v>
      </c>
      <c r="B248" s="8" t="s">
        <v>517</v>
      </c>
      <c r="C248" s="8" t="s">
        <v>515</v>
      </c>
      <c r="D248" s="8" t="s">
        <v>518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</row>
    <row r="249" spans="1:217" s="3" customFormat="1" ht="15.75" customHeight="1">
      <c r="A249" s="8">
        <f>247</f>
        <v>247</v>
      </c>
      <c r="B249" s="8" t="s">
        <v>519</v>
      </c>
      <c r="C249" s="8" t="s">
        <v>515</v>
      </c>
      <c r="D249" s="8" t="s">
        <v>520</v>
      </c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</row>
    <row r="250" spans="1:217" s="3" customFormat="1" ht="15.75" customHeight="1">
      <c r="A250" s="8">
        <f>248</f>
        <v>248</v>
      </c>
      <c r="B250" s="8" t="s">
        <v>521</v>
      </c>
      <c r="C250" s="8" t="s">
        <v>515</v>
      </c>
      <c r="D250" s="8" t="s">
        <v>522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</row>
    <row r="251" spans="1:217" s="3" customFormat="1" ht="15.75" customHeight="1">
      <c r="A251" s="8">
        <f>249</f>
        <v>249</v>
      </c>
      <c r="B251" s="8" t="s">
        <v>523</v>
      </c>
      <c r="C251" s="8" t="s">
        <v>515</v>
      </c>
      <c r="D251" s="8" t="s">
        <v>524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</row>
    <row r="252" spans="1:217" s="3" customFormat="1" ht="15.75" customHeight="1">
      <c r="A252" s="8">
        <f>250</f>
        <v>250</v>
      </c>
      <c r="B252" s="8" t="s">
        <v>525</v>
      </c>
      <c r="C252" s="8" t="s">
        <v>515</v>
      </c>
      <c r="D252" s="8" t="s">
        <v>526</v>
      </c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</row>
    <row r="253" spans="1:217" s="3" customFormat="1" ht="15.75" customHeight="1">
      <c r="A253" s="8">
        <f>251</f>
        <v>251</v>
      </c>
      <c r="B253" s="8" t="s">
        <v>527</v>
      </c>
      <c r="C253" s="8" t="s">
        <v>515</v>
      </c>
      <c r="D253" s="8" t="s">
        <v>528</v>
      </c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</row>
    <row r="254" spans="1:217" s="3" customFormat="1" ht="15.75" customHeight="1">
      <c r="A254" s="8">
        <f>252</f>
        <v>252</v>
      </c>
      <c r="B254" s="8" t="s">
        <v>529</v>
      </c>
      <c r="C254" s="8" t="s">
        <v>515</v>
      </c>
      <c r="D254" s="8" t="s">
        <v>530</v>
      </c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</row>
    <row r="255" spans="1:217" s="3" customFormat="1" ht="15.75" customHeight="1">
      <c r="A255" s="8">
        <f>253</f>
        <v>253</v>
      </c>
      <c r="B255" s="8" t="s">
        <v>531</v>
      </c>
      <c r="C255" s="8" t="s">
        <v>515</v>
      </c>
      <c r="D255" s="8" t="s">
        <v>532</v>
      </c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</row>
    <row r="256" spans="1:217" s="3" customFormat="1" ht="15.75" customHeight="1">
      <c r="A256" s="8">
        <f>254</f>
        <v>254</v>
      </c>
      <c r="B256" s="8" t="s">
        <v>533</v>
      </c>
      <c r="C256" s="8" t="s">
        <v>515</v>
      </c>
      <c r="D256" s="8" t="s">
        <v>534</v>
      </c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</row>
    <row r="257" spans="1:217" s="3" customFormat="1" ht="15.75" customHeight="1">
      <c r="A257" s="8">
        <f>255</f>
        <v>255</v>
      </c>
      <c r="B257" s="8" t="s">
        <v>535</v>
      </c>
      <c r="C257" s="8" t="s">
        <v>515</v>
      </c>
      <c r="D257" s="8" t="s">
        <v>536</v>
      </c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</row>
    <row r="258" spans="1:217" s="3" customFormat="1" ht="15.75" customHeight="1">
      <c r="A258" s="8">
        <f>256</f>
        <v>256</v>
      </c>
      <c r="B258" s="8" t="s">
        <v>537</v>
      </c>
      <c r="C258" s="8" t="s">
        <v>515</v>
      </c>
      <c r="D258" s="8" t="s">
        <v>538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</row>
    <row r="259" spans="1:217" s="3" customFormat="1" ht="15.75" customHeight="1">
      <c r="A259" s="8">
        <f>257</f>
        <v>257</v>
      </c>
      <c r="B259" s="8" t="s">
        <v>539</v>
      </c>
      <c r="C259" s="8" t="s">
        <v>515</v>
      </c>
      <c r="D259" s="8" t="s">
        <v>540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</row>
    <row r="260" spans="1:217" s="3" customFormat="1" ht="15.75" customHeight="1">
      <c r="A260" s="8">
        <f>258</f>
        <v>258</v>
      </c>
      <c r="B260" s="8" t="s">
        <v>541</v>
      </c>
      <c r="C260" s="8" t="s">
        <v>542</v>
      </c>
      <c r="D260" s="8" t="s">
        <v>543</v>
      </c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</row>
    <row r="261" spans="1:217" s="3" customFormat="1" ht="15.75" customHeight="1">
      <c r="A261" s="8">
        <f>259</f>
        <v>259</v>
      </c>
      <c r="B261" s="8" t="s">
        <v>544</v>
      </c>
      <c r="C261" s="8" t="s">
        <v>542</v>
      </c>
      <c r="D261" s="8" t="s">
        <v>545</v>
      </c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</row>
    <row r="262" spans="1:217" s="3" customFormat="1" ht="15.75" customHeight="1">
      <c r="A262" s="8">
        <f>260</f>
        <v>260</v>
      </c>
      <c r="B262" s="8" t="s">
        <v>546</v>
      </c>
      <c r="C262" s="8" t="s">
        <v>542</v>
      </c>
      <c r="D262" s="8" t="s">
        <v>547</v>
      </c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</row>
    <row r="263" spans="1:217" s="3" customFormat="1" ht="15.75" customHeight="1">
      <c r="A263" s="8">
        <f>261</f>
        <v>261</v>
      </c>
      <c r="B263" s="8" t="s">
        <v>548</v>
      </c>
      <c r="C263" s="8" t="s">
        <v>542</v>
      </c>
      <c r="D263" s="8" t="s">
        <v>549</v>
      </c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</row>
    <row r="264" spans="1:217" s="3" customFormat="1" ht="15.75" customHeight="1">
      <c r="A264" s="8">
        <f>262</f>
        <v>262</v>
      </c>
      <c r="B264" s="8" t="s">
        <v>550</v>
      </c>
      <c r="C264" s="8" t="s">
        <v>542</v>
      </c>
      <c r="D264" s="8" t="s">
        <v>551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</row>
    <row r="265" spans="1:217" s="3" customFormat="1" ht="15.75" customHeight="1">
      <c r="A265" s="8">
        <f>263</f>
        <v>263</v>
      </c>
      <c r="B265" s="8" t="s">
        <v>552</v>
      </c>
      <c r="C265" s="8" t="s">
        <v>542</v>
      </c>
      <c r="D265" s="8" t="s">
        <v>553</v>
      </c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</row>
    <row r="266" spans="1:217" s="3" customFormat="1" ht="15.75" customHeight="1">
      <c r="A266" s="8">
        <f>264</f>
        <v>264</v>
      </c>
      <c r="B266" s="8" t="s">
        <v>554</v>
      </c>
      <c r="C266" s="8" t="s">
        <v>542</v>
      </c>
      <c r="D266" s="8" t="s">
        <v>555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</row>
    <row r="267" spans="1:217" s="3" customFormat="1" ht="15.75" customHeight="1">
      <c r="A267" s="8">
        <f>265</f>
        <v>265</v>
      </c>
      <c r="B267" s="8" t="s">
        <v>556</v>
      </c>
      <c r="C267" s="8" t="s">
        <v>542</v>
      </c>
      <c r="D267" s="8" t="s">
        <v>557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</row>
    <row r="268" spans="1:217" s="3" customFormat="1" ht="15.75" customHeight="1">
      <c r="A268" s="8">
        <f>266</f>
        <v>266</v>
      </c>
      <c r="B268" s="8" t="s">
        <v>558</v>
      </c>
      <c r="C268" s="8" t="s">
        <v>542</v>
      </c>
      <c r="D268" s="8" t="s">
        <v>559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</row>
    <row r="269" spans="1:217" s="3" customFormat="1" ht="15.75" customHeight="1">
      <c r="A269" s="8">
        <f>267</f>
        <v>267</v>
      </c>
      <c r="B269" s="8" t="s">
        <v>560</v>
      </c>
      <c r="C269" s="8" t="s">
        <v>542</v>
      </c>
      <c r="D269" s="8" t="s">
        <v>561</v>
      </c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</row>
    <row r="270" spans="1:217" s="3" customFormat="1" ht="15.75" customHeight="1">
      <c r="A270" s="8">
        <f>268</f>
        <v>268</v>
      </c>
      <c r="B270" s="8" t="s">
        <v>562</v>
      </c>
      <c r="C270" s="8" t="s">
        <v>542</v>
      </c>
      <c r="D270" s="8" t="s">
        <v>563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</row>
    <row r="271" spans="1:217" s="3" customFormat="1" ht="15.75" customHeight="1">
      <c r="A271" s="8">
        <f>269</f>
        <v>269</v>
      </c>
      <c r="B271" s="8" t="s">
        <v>564</v>
      </c>
      <c r="C271" s="8" t="s">
        <v>542</v>
      </c>
      <c r="D271" s="8" t="s">
        <v>565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</row>
    <row r="272" spans="1:217" s="3" customFormat="1" ht="15.75" customHeight="1">
      <c r="A272" s="8">
        <f>270</f>
        <v>270</v>
      </c>
      <c r="B272" s="8" t="s">
        <v>566</v>
      </c>
      <c r="C272" s="8" t="s">
        <v>542</v>
      </c>
      <c r="D272" s="8" t="s">
        <v>567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</row>
    <row r="273" spans="1:217" s="3" customFormat="1" ht="15.75" customHeight="1">
      <c r="A273" s="8">
        <f>271</f>
        <v>271</v>
      </c>
      <c r="B273" s="8" t="s">
        <v>568</v>
      </c>
      <c r="C273" s="8" t="s">
        <v>542</v>
      </c>
      <c r="D273" s="8" t="s">
        <v>569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</row>
    <row r="274" spans="1:217" s="3" customFormat="1" ht="15.75" customHeight="1">
      <c r="A274" s="8">
        <f>272</f>
        <v>272</v>
      </c>
      <c r="B274" s="8" t="s">
        <v>570</v>
      </c>
      <c r="C274" s="8" t="s">
        <v>542</v>
      </c>
      <c r="D274" s="8" t="s">
        <v>571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</row>
    <row r="275" spans="1:217" s="3" customFormat="1" ht="15.75" customHeight="1">
      <c r="A275" s="8">
        <f>273</f>
        <v>273</v>
      </c>
      <c r="B275" s="8" t="s">
        <v>572</v>
      </c>
      <c r="C275" s="8" t="s">
        <v>542</v>
      </c>
      <c r="D275" s="8" t="s">
        <v>573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</row>
    <row r="276" spans="1:217" s="3" customFormat="1" ht="15.75" customHeight="1">
      <c r="A276" s="8">
        <f>274</f>
        <v>274</v>
      </c>
      <c r="B276" s="8" t="s">
        <v>574</v>
      </c>
      <c r="C276" s="8" t="s">
        <v>542</v>
      </c>
      <c r="D276" s="8" t="s">
        <v>575</v>
      </c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</row>
    <row r="277" spans="1:217" s="3" customFormat="1" ht="15.75" customHeight="1">
      <c r="A277" s="8">
        <f>275</f>
        <v>275</v>
      </c>
      <c r="B277" s="8" t="s">
        <v>576</v>
      </c>
      <c r="C277" s="8" t="s">
        <v>542</v>
      </c>
      <c r="D277" s="8" t="s">
        <v>577</v>
      </c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</row>
    <row r="278" spans="1:217" s="3" customFormat="1" ht="15.75" customHeight="1">
      <c r="A278" s="8">
        <f>276</f>
        <v>276</v>
      </c>
      <c r="B278" s="8" t="s">
        <v>578</v>
      </c>
      <c r="C278" s="8" t="s">
        <v>542</v>
      </c>
      <c r="D278" s="8" t="s">
        <v>579</v>
      </c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</row>
    <row r="279" spans="1:217" s="3" customFormat="1" ht="15.75" customHeight="1">
      <c r="A279" s="8">
        <f>277</f>
        <v>277</v>
      </c>
      <c r="B279" s="8" t="s">
        <v>580</v>
      </c>
      <c r="C279" s="8" t="s">
        <v>542</v>
      </c>
      <c r="D279" s="8" t="s">
        <v>581</v>
      </c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</row>
    <row r="280" spans="1:217" s="3" customFormat="1" ht="15.75" customHeight="1">
      <c r="A280" s="8">
        <f>278</f>
        <v>278</v>
      </c>
      <c r="B280" s="8" t="s">
        <v>582</v>
      </c>
      <c r="C280" s="8" t="s">
        <v>542</v>
      </c>
      <c r="D280" s="8" t="s">
        <v>583</v>
      </c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</row>
    <row r="281" spans="1:217" s="3" customFormat="1" ht="15.75" customHeight="1">
      <c r="A281" s="8">
        <f>279</f>
        <v>279</v>
      </c>
      <c r="B281" s="8" t="s">
        <v>584</v>
      </c>
      <c r="C281" s="8" t="s">
        <v>542</v>
      </c>
      <c r="D281" s="8" t="s">
        <v>585</v>
      </c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</row>
    <row r="282" spans="1:217" s="3" customFormat="1" ht="15.75" customHeight="1">
      <c r="A282" s="8">
        <f>280</f>
        <v>280</v>
      </c>
      <c r="B282" s="8" t="s">
        <v>586</v>
      </c>
      <c r="C282" s="8" t="s">
        <v>542</v>
      </c>
      <c r="D282" s="8" t="s">
        <v>587</v>
      </c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</row>
    <row r="283" spans="1:217" s="3" customFormat="1" ht="15.75" customHeight="1">
      <c r="A283" s="8">
        <f>281</f>
        <v>281</v>
      </c>
      <c r="B283" s="8" t="s">
        <v>588</v>
      </c>
      <c r="C283" s="8" t="s">
        <v>542</v>
      </c>
      <c r="D283" s="8" t="s">
        <v>589</v>
      </c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</row>
    <row r="284" spans="1:217" s="3" customFormat="1" ht="15.75" customHeight="1">
      <c r="A284" s="8">
        <f>282</f>
        <v>282</v>
      </c>
      <c r="B284" s="8" t="s">
        <v>590</v>
      </c>
      <c r="C284" s="8" t="s">
        <v>542</v>
      </c>
      <c r="D284" s="8" t="s">
        <v>591</v>
      </c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</row>
    <row r="285" spans="1:217" s="3" customFormat="1" ht="15.75" customHeight="1">
      <c r="A285" s="8">
        <f>283</f>
        <v>283</v>
      </c>
      <c r="B285" s="8" t="s">
        <v>592</v>
      </c>
      <c r="C285" s="8" t="s">
        <v>593</v>
      </c>
      <c r="D285" s="8" t="s">
        <v>594</v>
      </c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</row>
    <row r="286" spans="1:217" s="3" customFormat="1" ht="15.75" customHeight="1">
      <c r="A286" s="8">
        <f>284</f>
        <v>284</v>
      </c>
      <c r="B286" s="8" t="s">
        <v>595</v>
      </c>
      <c r="C286" s="8" t="s">
        <v>593</v>
      </c>
      <c r="D286" s="8" t="s">
        <v>596</v>
      </c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</row>
    <row r="287" spans="1:217" s="3" customFormat="1" ht="15.75" customHeight="1">
      <c r="A287" s="8">
        <f>285</f>
        <v>285</v>
      </c>
      <c r="B287" s="8" t="s">
        <v>597</v>
      </c>
      <c r="C287" s="8" t="s">
        <v>593</v>
      </c>
      <c r="D287" s="8" t="s">
        <v>598</v>
      </c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</row>
    <row r="288" spans="1:217" s="3" customFormat="1" ht="15.75" customHeight="1">
      <c r="A288" s="8">
        <f>286</f>
        <v>286</v>
      </c>
      <c r="B288" s="8" t="s">
        <v>599</v>
      </c>
      <c r="C288" s="8" t="s">
        <v>593</v>
      </c>
      <c r="D288" s="8" t="s">
        <v>600</v>
      </c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</row>
    <row r="289" spans="1:217" s="3" customFormat="1" ht="15.75" customHeight="1">
      <c r="A289" s="8">
        <f>287</f>
        <v>287</v>
      </c>
      <c r="B289" s="8" t="s">
        <v>601</v>
      </c>
      <c r="C289" s="8" t="s">
        <v>593</v>
      </c>
      <c r="D289" s="8" t="s">
        <v>602</v>
      </c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</row>
    <row r="290" spans="1:217" s="3" customFormat="1" ht="15.75" customHeight="1">
      <c r="A290" s="8">
        <f>288</f>
        <v>288</v>
      </c>
      <c r="B290" s="8" t="s">
        <v>603</v>
      </c>
      <c r="C290" s="8" t="s">
        <v>593</v>
      </c>
      <c r="D290" s="8" t="s">
        <v>604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</row>
    <row r="291" spans="1:217" s="3" customFormat="1" ht="15.75" customHeight="1">
      <c r="A291" s="8">
        <f>289</f>
        <v>289</v>
      </c>
      <c r="B291" s="8" t="s">
        <v>605</v>
      </c>
      <c r="C291" s="8" t="s">
        <v>593</v>
      </c>
      <c r="D291" s="8" t="s">
        <v>606</v>
      </c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</row>
    <row r="292" spans="1:217" s="3" customFormat="1" ht="15.75" customHeight="1">
      <c r="A292" s="8">
        <f>290</f>
        <v>290</v>
      </c>
      <c r="B292" s="8" t="s">
        <v>607</v>
      </c>
      <c r="C292" s="8" t="s">
        <v>593</v>
      </c>
      <c r="D292" s="8" t="s">
        <v>608</v>
      </c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</row>
    <row r="293" spans="1:217" s="3" customFormat="1" ht="15.75" customHeight="1">
      <c r="A293" s="8">
        <f>291</f>
        <v>291</v>
      </c>
      <c r="B293" s="8" t="s">
        <v>609</v>
      </c>
      <c r="C293" s="8" t="s">
        <v>593</v>
      </c>
      <c r="D293" s="8" t="s">
        <v>610</v>
      </c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</row>
    <row r="294" spans="1:217" s="3" customFormat="1" ht="15.75" customHeight="1">
      <c r="A294" s="8">
        <f>292</f>
        <v>292</v>
      </c>
      <c r="B294" s="8" t="s">
        <v>611</v>
      </c>
      <c r="C294" s="8" t="s">
        <v>593</v>
      </c>
      <c r="D294" s="8" t="s">
        <v>612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</row>
    <row r="295" spans="1:217" s="3" customFormat="1" ht="15.75" customHeight="1">
      <c r="A295" s="8">
        <f>293</f>
        <v>293</v>
      </c>
      <c r="B295" s="8" t="s">
        <v>613</v>
      </c>
      <c r="C295" s="8" t="s">
        <v>593</v>
      </c>
      <c r="D295" s="8" t="s">
        <v>614</v>
      </c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</row>
    <row r="296" spans="1:217" s="3" customFormat="1" ht="15.75" customHeight="1">
      <c r="A296" s="8">
        <f>294</f>
        <v>294</v>
      </c>
      <c r="B296" s="8" t="s">
        <v>615</v>
      </c>
      <c r="C296" s="8" t="s">
        <v>593</v>
      </c>
      <c r="D296" s="8" t="s">
        <v>616</v>
      </c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</row>
    <row r="297" spans="1:217" s="3" customFormat="1" ht="15.75" customHeight="1">
      <c r="A297" s="8">
        <f>295</f>
        <v>295</v>
      </c>
      <c r="B297" s="8" t="s">
        <v>617</v>
      </c>
      <c r="C297" s="8" t="s">
        <v>593</v>
      </c>
      <c r="D297" s="8" t="s">
        <v>618</v>
      </c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</row>
    <row r="298" spans="1:217" s="3" customFormat="1" ht="15.75" customHeight="1">
      <c r="A298" s="8">
        <f>296</f>
        <v>296</v>
      </c>
      <c r="B298" s="8" t="s">
        <v>619</v>
      </c>
      <c r="C298" s="8" t="s">
        <v>593</v>
      </c>
      <c r="D298" s="8" t="s">
        <v>620</v>
      </c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</row>
    <row r="299" spans="1:217" s="3" customFormat="1" ht="15.75" customHeight="1">
      <c r="A299" s="8">
        <f>297</f>
        <v>297</v>
      </c>
      <c r="B299" s="8" t="s">
        <v>621</v>
      </c>
      <c r="C299" s="8" t="s">
        <v>593</v>
      </c>
      <c r="D299" s="8" t="s">
        <v>622</v>
      </c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</row>
    <row r="300" spans="1:217" s="3" customFormat="1" ht="15.75" customHeight="1">
      <c r="A300" s="8">
        <f>298</f>
        <v>298</v>
      </c>
      <c r="B300" s="8" t="s">
        <v>623</v>
      </c>
      <c r="C300" s="8" t="s">
        <v>593</v>
      </c>
      <c r="D300" s="8" t="s">
        <v>624</v>
      </c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</row>
    <row r="301" spans="1:217" s="3" customFormat="1" ht="15.75" customHeight="1">
      <c r="A301" s="8">
        <f>299</f>
        <v>299</v>
      </c>
      <c r="B301" s="8" t="s">
        <v>625</v>
      </c>
      <c r="C301" s="8" t="s">
        <v>593</v>
      </c>
      <c r="D301" s="8" t="s">
        <v>626</v>
      </c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</row>
    <row r="302" spans="1:217" s="3" customFormat="1" ht="15.75" customHeight="1">
      <c r="A302" s="8">
        <f>300</f>
        <v>300</v>
      </c>
      <c r="B302" s="8" t="s">
        <v>627</v>
      </c>
      <c r="C302" s="8" t="s">
        <v>593</v>
      </c>
      <c r="D302" s="8" t="s">
        <v>628</v>
      </c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</row>
    <row r="303" spans="1:217" s="3" customFormat="1" ht="15.75" customHeight="1">
      <c r="A303" s="8">
        <f>301</f>
        <v>301</v>
      </c>
      <c r="B303" s="8" t="s">
        <v>629</v>
      </c>
      <c r="C303" s="8" t="s">
        <v>593</v>
      </c>
      <c r="D303" s="8" t="s">
        <v>630</v>
      </c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</row>
    <row r="304" spans="1:217" s="3" customFormat="1" ht="15.75" customHeight="1">
      <c r="A304" s="8">
        <f>302</f>
        <v>302</v>
      </c>
      <c r="B304" s="8" t="s">
        <v>631</v>
      </c>
      <c r="C304" s="8" t="s">
        <v>593</v>
      </c>
      <c r="D304" s="8" t="s">
        <v>632</v>
      </c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</row>
    <row r="305" spans="1:217" s="3" customFormat="1" ht="15.75" customHeight="1">
      <c r="A305" s="8">
        <f>303</f>
        <v>303</v>
      </c>
      <c r="B305" s="8" t="s">
        <v>633</v>
      </c>
      <c r="C305" s="8" t="s">
        <v>593</v>
      </c>
      <c r="D305" s="8" t="s">
        <v>634</v>
      </c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</row>
    <row r="306" spans="1:217" s="3" customFormat="1" ht="15.75" customHeight="1">
      <c r="A306" s="8">
        <f>304</f>
        <v>304</v>
      </c>
      <c r="B306" s="8" t="s">
        <v>635</v>
      </c>
      <c r="C306" s="8" t="s">
        <v>593</v>
      </c>
      <c r="D306" s="8" t="s">
        <v>636</v>
      </c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</row>
    <row r="307" spans="1:217" s="3" customFormat="1" ht="15.75" customHeight="1">
      <c r="A307" s="8">
        <f>305</f>
        <v>305</v>
      </c>
      <c r="B307" s="8" t="s">
        <v>637</v>
      </c>
      <c r="C307" s="8" t="s">
        <v>593</v>
      </c>
      <c r="D307" s="8" t="s">
        <v>638</v>
      </c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</row>
    <row r="308" spans="1:217" s="3" customFormat="1" ht="15.75" customHeight="1">
      <c r="A308" s="8">
        <f>306</f>
        <v>306</v>
      </c>
      <c r="B308" s="8" t="s">
        <v>639</v>
      </c>
      <c r="C308" s="8" t="s">
        <v>593</v>
      </c>
      <c r="D308" s="8" t="s">
        <v>640</v>
      </c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</row>
    <row r="309" spans="1:217" s="3" customFormat="1" ht="15.75" customHeight="1">
      <c r="A309" s="8">
        <f>307</f>
        <v>307</v>
      </c>
      <c r="B309" s="8" t="s">
        <v>641</v>
      </c>
      <c r="C309" s="8" t="s">
        <v>642</v>
      </c>
      <c r="D309" s="8" t="s">
        <v>643</v>
      </c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</row>
    <row r="310" spans="1:217" s="3" customFormat="1" ht="15.75" customHeight="1">
      <c r="A310" s="8">
        <f>308</f>
        <v>308</v>
      </c>
      <c r="B310" s="8" t="s">
        <v>644</v>
      </c>
      <c r="C310" s="8" t="s">
        <v>642</v>
      </c>
      <c r="D310" s="8" t="s">
        <v>645</v>
      </c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</row>
    <row r="311" spans="1:217" s="3" customFormat="1" ht="15.75" customHeight="1">
      <c r="A311" s="8">
        <f>309</f>
        <v>309</v>
      </c>
      <c r="B311" s="8" t="s">
        <v>646</v>
      </c>
      <c r="C311" s="8" t="s">
        <v>642</v>
      </c>
      <c r="D311" s="8" t="s">
        <v>647</v>
      </c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</row>
    <row r="312" spans="1:217" s="3" customFormat="1" ht="15.75" customHeight="1">
      <c r="A312" s="8">
        <f>310</f>
        <v>310</v>
      </c>
      <c r="B312" s="8" t="s">
        <v>648</v>
      </c>
      <c r="C312" s="8" t="s">
        <v>642</v>
      </c>
      <c r="D312" s="8" t="s">
        <v>649</v>
      </c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</row>
    <row r="313" spans="1:217" s="3" customFormat="1" ht="15.75" customHeight="1">
      <c r="A313" s="8">
        <f>311</f>
        <v>311</v>
      </c>
      <c r="B313" s="8" t="s">
        <v>650</v>
      </c>
      <c r="C313" s="8" t="s">
        <v>642</v>
      </c>
      <c r="D313" s="8" t="s">
        <v>651</v>
      </c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</row>
    <row r="314" spans="1:217" s="3" customFormat="1" ht="15.75" customHeight="1">
      <c r="A314" s="8">
        <f>312</f>
        <v>312</v>
      </c>
      <c r="B314" s="8" t="s">
        <v>652</v>
      </c>
      <c r="C314" s="8" t="s">
        <v>642</v>
      </c>
      <c r="D314" s="8" t="s">
        <v>653</v>
      </c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</row>
    <row r="315" spans="1:217" s="3" customFormat="1" ht="15.75" customHeight="1">
      <c r="A315" s="8">
        <f>313</f>
        <v>313</v>
      </c>
      <c r="B315" s="8" t="s">
        <v>654</v>
      </c>
      <c r="C315" s="8" t="s">
        <v>642</v>
      </c>
      <c r="D315" s="8" t="s">
        <v>655</v>
      </c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</row>
    <row r="316" spans="1:217" s="3" customFormat="1" ht="15.75" customHeight="1">
      <c r="A316" s="8">
        <f>314</f>
        <v>314</v>
      </c>
      <c r="B316" s="8" t="s">
        <v>656</v>
      </c>
      <c r="C316" s="8" t="s">
        <v>642</v>
      </c>
      <c r="D316" s="8" t="s">
        <v>657</v>
      </c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</row>
    <row r="317" spans="1:217" s="3" customFormat="1" ht="15.75" customHeight="1">
      <c r="A317" s="8">
        <f>315</f>
        <v>315</v>
      </c>
      <c r="B317" s="8" t="s">
        <v>658</v>
      </c>
      <c r="C317" s="8" t="s">
        <v>659</v>
      </c>
      <c r="D317" s="8" t="s">
        <v>660</v>
      </c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</row>
    <row r="318" spans="1:217" s="3" customFormat="1" ht="15.75" customHeight="1">
      <c r="A318" s="8">
        <f>316</f>
        <v>316</v>
      </c>
      <c r="B318" s="8" t="s">
        <v>661</v>
      </c>
      <c r="C318" s="8" t="s">
        <v>659</v>
      </c>
      <c r="D318" s="8" t="s">
        <v>662</v>
      </c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</row>
    <row r="319" spans="1:217" s="3" customFormat="1" ht="15.75" customHeight="1">
      <c r="A319" s="8">
        <f>317</f>
        <v>317</v>
      </c>
      <c r="B319" s="8" t="s">
        <v>663</v>
      </c>
      <c r="C319" s="8" t="s">
        <v>659</v>
      </c>
      <c r="D319" s="8" t="s">
        <v>664</v>
      </c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</row>
    <row r="320" spans="1:217" s="3" customFormat="1" ht="15.75" customHeight="1">
      <c r="A320" s="8">
        <f>318</f>
        <v>318</v>
      </c>
      <c r="B320" s="8" t="s">
        <v>665</v>
      </c>
      <c r="C320" s="8" t="s">
        <v>659</v>
      </c>
      <c r="D320" s="8" t="s">
        <v>666</v>
      </c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</row>
    <row r="321" spans="1:217" s="3" customFormat="1" ht="15.75" customHeight="1">
      <c r="A321" s="8">
        <f>319</f>
        <v>319</v>
      </c>
      <c r="B321" s="8" t="s">
        <v>667</v>
      </c>
      <c r="C321" s="8" t="s">
        <v>659</v>
      </c>
      <c r="D321" s="8" t="s">
        <v>668</v>
      </c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</row>
    <row r="322" spans="1:217" s="3" customFormat="1" ht="15.75" customHeight="1">
      <c r="A322" s="8">
        <f>320</f>
        <v>320</v>
      </c>
      <c r="B322" s="8" t="s">
        <v>669</v>
      </c>
      <c r="C322" s="8" t="s">
        <v>659</v>
      </c>
      <c r="D322" s="8" t="s">
        <v>670</v>
      </c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</row>
    <row r="323" spans="1:217" s="3" customFormat="1" ht="15.75" customHeight="1">
      <c r="A323" s="8">
        <f>321</f>
        <v>321</v>
      </c>
      <c r="B323" s="8" t="s">
        <v>671</v>
      </c>
      <c r="C323" s="8" t="s">
        <v>659</v>
      </c>
      <c r="D323" s="8" t="s">
        <v>672</v>
      </c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</row>
    <row r="324" spans="1:217" s="3" customFormat="1" ht="15.75" customHeight="1">
      <c r="A324" s="8">
        <f>322</f>
        <v>322</v>
      </c>
      <c r="B324" s="8" t="s">
        <v>673</v>
      </c>
      <c r="C324" s="8" t="s">
        <v>659</v>
      </c>
      <c r="D324" s="8" t="s">
        <v>674</v>
      </c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</row>
    <row r="325" spans="1:217" s="3" customFormat="1" ht="15.75" customHeight="1">
      <c r="A325" s="8">
        <f>323</f>
        <v>323</v>
      </c>
      <c r="B325" s="8" t="s">
        <v>675</v>
      </c>
      <c r="C325" s="8" t="s">
        <v>659</v>
      </c>
      <c r="D325" s="8" t="s">
        <v>676</v>
      </c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</row>
    <row r="326" spans="1:217" s="3" customFormat="1" ht="15.75" customHeight="1">
      <c r="A326" s="8">
        <f>324</f>
        <v>324</v>
      </c>
      <c r="B326" s="8" t="s">
        <v>677</v>
      </c>
      <c r="C326" s="8" t="s">
        <v>659</v>
      </c>
      <c r="D326" s="8" t="s">
        <v>678</v>
      </c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</row>
    <row r="327" spans="1:217" s="3" customFormat="1" ht="15.75" customHeight="1">
      <c r="A327" s="8">
        <f>325</f>
        <v>325</v>
      </c>
      <c r="B327" s="8" t="s">
        <v>679</v>
      </c>
      <c r="C327" s="8" t="s">
        <v>659</v>
      </c>
      <c r="D327" s="8" t="s">
        <v>680</v>
      </c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</row>
    <row r="328" spans="1:217" s="3" customFormat="1" ht="15.75" customHeight="1">
      <c r="A328" s="8">
        <f>326</f>
        <v>326</v>
      </c>
      <c r="B328" s="8" t="s">
        <v>681</v>
      </c>
      <c r="C328" s="8" t="s">
        <v>659</v>
      </c>
      <c r="D328" s="8" t="s">
        <v>682</v>
      </c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</row>
    <row r="329" spans="1:217" s="3" customFormat="1" ht="15.75" customHeight="1">
      <c r="A329" s="8">
        <f>327</f>
        <v>327</v>
      </c>
      <c r="B329" s="8" t="s">
        <v>683</v>
      </c>
      <c r="C329" s="8" t="s">
        <v>659</v>
      </c>
      <c r="D329" s="8" t="s">
        <v>684</v>
      </c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</row>
    <row r="330" spans="1:217" s="3" customFormat="1" ht="15.75" customHeight="1">
      <c r="A330" s="8">
        <f>328</f>
        <v>328</v>
      </c>
      <c r="B330" s="8" t="s">
        <v>685</v>
      </c>
      <c r="C330" s="8" t="s">
        <v>659</v>
      </c>
      <c r="D330" s="8" t="s">
        <v>686</v>
      </c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</row>
    <row r="331" spans="1:217" s="3" customFormat="1" ht="15.75" customHeight="1">
      <c r="A331" s="8">
        <f>329</f>
        <v>329</v>
      </c>
      <c r="B331" s="8" t="s">
        <v>687</v>
      </c>
      <c r="C331" s="8" t="s">
        <v>659</v>
      </c>
      <c r="D331" s="8" t="s">
        <v>688</v>
      </c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</row>
    <row r="332" spans="1:217" s="3" customFormat="1" ht="15.75" customHeight="1">
      <c r="A332" s="8">
        <f>330</f>
        <v>330</v>
      </c>
      <c r="B332" s="8" t="s">
        <v>689</v>
      </c>
      <c r="C332" s="8" t="s">
        <v>659</v>
      </c>
      <c r="D332" s="8" t="s">
        <v>690</v>
      </c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</row>
    <row r="333" spans="1:217" s="3" customFormat="1" ht="15.75" customHeight="1">
      <c r="A333" s="8">
        <f>331</f>
        <v>331</v>
      </c>
      <c r="B333" s="8" t="s">
        <v>691</v>
      </c>
      <c r="C333" s="8" t="s">
        <v>692</v>
      </c>
      <c r="D333" s="8" t="s">
        <v>693</v>
      </c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</row>
    <row r="334" spans="1:217" s="3" customFormat="1" ht="15.75" customHeight="1">
      <c r="A334" s="8">
        <f>332</f>
        <v>332</v>
      </c>
      <c r="B334" s="8" t="s">
        <v>694</v>
      </c>
      <c r="C334" s="8" t="s">
        <v>692</v>
      </c>
      <c r="D334" s="8" t="s">
        <v>695</v>
      </c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</row>
    <row r="335" spans="1:217" s="3" customFormat="1" ht="15.75" customHeight="1">
      <c r="A335" s="8">
        <f>333</f>
        <v>333</v>
      </c>
      <c r="B335" s="8" t="s">
        <v>696</v>
      </c>
      <c r="C335" s="8" t="s">
        <v>692</v>
      </c>
      <c r="D335" s="8" t="s">
        <v>697</v>
      </c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</row>
    <row r="336" spans="1:217" s="3" customFormat="1" ht="15.75" customHeight="1">
      <c r="A336" s="8">
        <f>334</f>
        <v>334</v>
      </c>
      <c r="B336" s="8" t="s">
        <v>698</v>
      </c>
      <c r="C336" s="8" t="s">
        <v>692</v>
      </c>
      <c r="D336" s="8" t="s">
        <v>699</v>
      </c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</row>
    <row r="337" spans="1:217" s="3" customFormat="1" ht="15.75" customHeight="1">
      <c r="A337" s="8">
        <f>335</f>
        <v>335</v>
      </c>
      <c r="B337" s="8" t="s">
        <v>700</v>
      </c>
      <c r="C337" s="8" t="s">
        <v>692</v>
      </c>
      <c r="D337" s="8" t="s">
        <v>701</v>
      </c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</row>
    <row r="338" spans="1:217" s="3" customFormat="1" ht="15.75" customHeight="1">
      <c r="A338" s="8">
        <f>336</f>
        <v>336</v>
      </c>
      <c r="B338" s="8" t="s">
        <v>702</v>
      </c>
      <c r="C338" s="8" t="s">
        <v>692</v>
      </c>
      <c r="D338" s="8" t="s">
        <v>703</v>
      </c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</row>
    <row r="339" spans="1:217" s="3" customFormat="1" ht="15.75" customHeight="1">
      <c r="A339" s="8">
        <f>337</f>
        <v>337</v>
      </c>
      <c r="B339" s="8" t="s">
        <v>704</v>
      </c>
      <c r="C339" s="8" t="s">
        <v>692</v>
      </c>
      <c r="D339" s="8" t="s">
        <v>705</v>
      </c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</row>
    <row r="340" spans="1:217" s="3" customFormat="1" ht="15.75" customHeight="1">
      <c r="A340" s="8">
        <f>338</f>
        <v>338</v>
      </c>
      <c r="B340" s="8" t="s">
        <v>706</v>
      </c>
      <c r="C340" s="8" t="s">
        <v>692</v>
      </c>
      <c r="D340" s="8" t="s">
        <v>707</v>
      </c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</row>
    <row r="341" spans="1:217" s="3" customFormat="1" ht="15.75" customHeight="1">
      <c r="A341" s="8">
        <f>339</f>
        <v>339</v>
      </c>
      <c r="B341" s="8" t="s">
        <v>708</v>
      </c>
      <c r="C341" s="8" t="s">
        <v>709</v>
      </c>
      <c r="D341" s="8" t="s">
        <v>710</v>
      </c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</row>
    <row r="342" spans="1:217" s="3" customFormat="1" ht="15.75" customHeight="1">
      <c r="A342" s="8">
        <f>340</f>
        <v>340</v>
      </c>
      <c r="B342" s="8" t="s">
        <v>711</v>
      </c>
      <c r="C342" s="8" t="s">
        <v>709</v>
      </c>
      <c r="D342" s="8" t="s">
        <v>712</v>
      </c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</row>
    <row r="343" spans="1:217" s="3" customFormat="1" ht="15.75" customHeight="1">
      <c r="A343" s="8">
        <f>341</f>
        <v>341</v>
      </c>
      <c r="B343" s="8" t="s">
        <v>713</v>
      </c>
      <c r="C343" s="8" t="s">
        <v>709</v>
      </c>
      <c r="D343" s="8" t="s">
        <v>714</v>
      </c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</row>
    <row r="344" spans="1:217" s="3" customFormat="1" ht="15.75" customHeight="1">
      <c r="A344" s="8">
        <f>342</f>
        <v>342</v>
      </c>
      <c r="B344" s="8" t="s">
        <v>715</v>
      </c>
      <c r="C344" s="8" t="s">
        <v>709</v>
      </c>
      <c r="D344" s="8" t="s">
        <v>716</v>
      </c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</row>
    <row r="345" spans="1:217" s="3" customFormat="1" ht="15.75" customHeight="1">
      <c r="A345" s="8">
        <f>343</f>
        <v>343</v>
      </c>
      <c r="B345" s="8" t="s">
        <v>717</v>
      </c>
      <c r="C345" s="8" t="s">
        <v>709</v>
      </c>
      <c r="D345" s="8" t="s">
        <v>718</v>
      </c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</row>
    <row r="346" spans="1:217" s="3" customFormat="1" ht="15.75" customHeight="1">
      <c r="A346" s="8">
        <f>344</f>
        <v>344</v>
      </c>
      <c r="B346" s="8" t="s">
        <v>719</v>
      </c>
      <c r="C346" s="8" t="s">
        <v>709</v>
      </c>
      <c r="D346" s="8" t="s">
        <v>720</v>
      </c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</row>
    <row r="347" spans="1:217" s="3" customFormat="1" ht="15.75" customHeight="1">
      <c r="A347" s="8">
        <f>345</f>
        <v>345</v>
      </c>
      <c r="B347" s="8" t="s">
        <v>721</v>
      </c>
      <c r="C347" s="8" t="s">
        <v>709</v>
      </c>
      <c r="D347" s="8" t="s">
        <v>722</v>
      </c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</row>
    <row r="348" spans="1:217" s="3" customFormat="1" ht="15.75" customHeight="1">
      <c r="A348" s="8">
        <f>346</f>
        <v>346</v>
      </c>
      <c r="B348" s="8" t="s">
        <v>723</v>
      </c>
      <c r="C348" s="8" t="s">
        <v>709</v>
      </c>
      <c r="D348" s="8" t="s">
        <v>724</v>
      </c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</row>
    <row r="349" spans="1:217" s="3" customFormat="1" ht="15.75" customHeight="1">
      <c r="A349" s="8">
        <f>347</f>
        <v>347</v>
      </c>
      <c r="B349" s="8" t="s">
        <v>725</v>
      </c>
      <c r="C349" s="8" t="s">
        <v>726</v>
      </c>
      <c r="D349" s="8" t="s">
        <v>727</v>
      </c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</row>
    <row r="350" spans="1:217" s="3" customFormat="1" ht="15.75" customHeight="1">
      <c r="A350" s="8">
        <f>348</f>
        <v>348</v>
      </c>
      <c r="B350" s="8" t="s">
        <v>728</v>
      </c>
      <c r="C350" s="8" t="s">
        <v>726</v>
      </c>
      <c r="D350" s="8" t="s">
        <v>729</v>
      </c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</row>
    <row r="351" spans="1:217" s="3" customFormat="1" ht="15.75" customHeight="1">
      <c r="A351" s="8">
        <f>349</f>
        <v>349</v>
      </c>
      <c r="B351" s="8" t="s">
        <v>730</v>
      </c>
      <c r="C351" s="8" t="s">
        <v>726</v>
      </c>
      <c r="D351" s="8" t="s">
        <v>731</v>
      </c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</row>
    <row r="352" spans="1:217" s="3" customFormat="1" ht="15.75" customHeight="1">
      <c r="A352" s="8">
        <f>350</f>
        <v>350</v>
      </c>
      <c r="B352" s="8" t="s">
        <v>732</v>
      </c>
      <c r="C352" s="8" t="s">
        <v>726</v>
      </c>
      <c r="D352" s="8" t="s">
        <v>733</v>
      </c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</row>
    <row r="353" spans="1:217" s="3" customFormat="1" ht="15.75" customHeight="1">
      <c r="A353" s="8">
        <f>351</f>
        <v>351</v>
      </c>
      <c r="B353" s="8" t="s">
        <v>734</v>
      </c>
      <c r="C353" s="8" t="s">
        <v>735</v>
      </c>
      <c r="D353" s="8" t="s">
        <v>736</v>
      </c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</row>
    <row r="354" spans="1:217" s="3" customFormat="1" ht="15.75" customHeight="1">
      <c r="A354" s="8">
        <f>352</f>
        <v>352</v>
      </c>
      <c r="B354" s="8" t="s">
        <v>737</v>
      </c>
      <c r="C354" s="8" t="s">
        <v>735</v>
      </c>
      <c r="D354" s="8" t="s">
        <v>738</v>
      </c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</row>
    <row r="355" spans="1:217" s="3" customFormat="1" ht="15.75" customHeight="1">
      <c r="A355" s="8">
        <f>353</f>
        <v>353</v>
      </c>
      <c r="B355" s="8" t="s">
        <v>739</v>
      </c>
      <c r="C355" s="8" t="s">
        <v>735</v>
      </c>
      <c r="D355" s="8" t="s">
        <v>740</v>
      </c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</row>
    <row r="356" spans="1:217" s="3" customFormat="1" ht="15.75" customHeight="1">
      <c r="A356" s="8">
        <f>354</f>
        <v>354</v>
      </c>
      <c r="B356" s="8" t="s">
        <v>741</v>
      </c>
      <c r="C356" s="8" t="s">
        <v>735</v>
      </c>
      <c r="D356" s="8" t="s">
        <v>742</v>
      </c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</row>
    <row r="357" spans="1:217" s="3" customFormat="1" ht="15.75" customHeight="1">
      <c r="A357" s="8">
        <f>355</f>
        <v>355</v>
      </c>
      <c r="B357" s="8" t="s">
        <v>743</v>
      </c>
      <c r="C357" s="8" t="s">
        <v>735</v>
      </c>
      <c r="D357" s="8" t="s">
        <v>744</v>
      </c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</row>
    <row r="358" spans="1:217" s="3" customFormat="1" ht="15.75" customHeight="1">
      <c r="A358" s="8">
        <f>356</f>
        <v>356</v>
      </c>
      <c r="B358" s="8" t="s">
        <v>745</v>
      </c>
      <c r="C358" s="8" t="s">
        <v>735</v>
      </c>
      <c r="D358" s="8" t="s">
        <v>746</v>
      </c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</row>
    <row r="359" spans="1:217" s="3" customFormat="1" ht="15.75" customHeight="1">
      <c r="A359" s="8">
        <f>357</f>
        <v>357</v>
      </c>
      <c r="B359" s="8" t="s">
        <v>747</v>
      </c>
      <c r="C359" s="8" t="s">
        <v>735</v>
      </c>
      <c r="D359" s="8" t="s">
        <v>748</v>
      </c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</row>
    <row r="360" spans="1:217" s="3" customFormat="1" ht="15.75" customHeight="1">
      <c r="A360" s="8">
        <f>358</f>
        <v>358</v>
      </c>
      <c r="B360" s="8" t="s">
        <v>749</v>
      </c>
      <c r="C360" s="8" t="s">
        <v>735</v>
      </c>
      <c r="D360" s="8" t="s">
        <v>750</v>
      </c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</row>
    <row r="361" spans="1:217" s="3" customFormat="1" ht="15.75" customHeight="1">
      <c r="A361" s="8">
        <f>359</f>
        <v>359</v>
      </c>
      <c r="B361" s="8" t="s">
        <v>751</v>
      </c>
      <c r="C361" s="8" t="s">
        <v>752</v>
      </c>
      <c r="D361" s="8" t="s">
        <v>753</v>
      </c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</row>
    <row r="362" spans="1:217" s="3" customFormat="1" ht="15.75" customHeight="1">
      <c r="A362" s="8">
        <f>360</f>
        <v>360</v>
      </c>
      <c r="B362" s="8" t="s">
        <v>754</v>
      </c>
      <c r="C362" s="8" t="s">
        <v>752</v>
      </c>
      <c r="D362" s="8" t="s">
        <v>755</v>
      </c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</row>
    <row r="363" spans="1:217" s="3" customFormat="1" ht="15.75" customHeight="1">
      <c r="A363" s="8">
        <f>361</f>
        <v>361</v>
      </c>
      <c r="B363" s="8" t="s">
        <v>756</v>
      </c>
      <c r="C363" s="8" t="s">
        <v>752</v>
      </c>
      <c r="D363" s="8" t="s">
        <v>757</v>
      </c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</row>
    <row r="364" spans="1:217" s="3" customFormat="1" ht="15.75" customHeight="1">
      <c r="A364" s="8">
        <f>362</f>
        <v>362</v>
      </c>
      <c r="B364" s="8" t="s">
        <v>758</v>
      </c>
      <c r="C364" s="8" t="s">
        <v>752</v>
      </c>
      <c r="D364" s="8" t="s">
        <v>759</v>
      </c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</row>
    <row r="365" spans="1:217" s="3" customFormat="1" ht="15.75" customHeight="1">
      <c r="A365" s="8">
        <f>363</f>
        <v>363</v>
      </c>
      <c r="B365" s="8" t="s">
        <v>760</v>
      </c>
      <c r="C365" s="8" t="s">
        <v>752</v>
      </c>
      <c r="D365" s="8" t="s">
        <v>761</v>
      </c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</row>
    <row r="366" spans="1:217" s="3" customFormat="1" ht="15.75" customHeight="1">
      <c r="A366" s="8">
        <f>364</f>
        <v>364</v>
      </c>
      <c r="B366" s="8" t="s">
        <v>762</v>
      </c>
      <c r="C366" s="8" t="s">
        <v>752</v>
      </c>
      <c r="D366" s="8" t="s">
        <v>763</v>
      </c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</row>
    <row r="367" spans="1:217" s="3" customFormat="1" ht="15.75" customHeight="1">
      <c r="A367" s="8">
        <f>365</f>
        <v>365</v>
      </c>
      <c r="B367" s="8" t="s">
        <v>764</v>
      </c>
      <c r="C367" s="8" t="s">
        <v>765</v>
      </c>
      <c r="D367" s="8" t="s">
        <v>766</v>
      </c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</row>
    <row r="368" spans="1:217" s="3" customFormat="1" ht="15.75" customHeight="1">
      <c r="A368" s="8">
        <f>366</f>
        <v>366</v>
      </c>
      <c r="B368" s="8" t="s">
        <v>767</v>
      </c>
      <c r="C368" s="8" t="s">
        <v>765</v>
      </c>
      <c r="D368" s="8" t="s">
        <v>768</v>
      </c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</row>
    <row r="369" spans="1:217" s="3" customFormat="1" ht="15.75" customHeight="1">
      <c r="A369" s="8">
        <f>367</f>
        <v>367</v>
      </c>
      <c r="B369" s="8" t="s">
        <v>769</v>
      </c>
      <c r="C369" s="8" t="s">
        <v>765</v>
      </c>
      <c r="D369" s="8" t="s">
        <v>770</v>
      </c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</row>
    <row r="370" spans="1:217" s="3" customFormat="1" ht="15.75" customHeight="1">
      <c r="A370" s="8">
        <f>368</f>
        <v>368</v>
      </c>
      <c r="B370" s="8" t="s">
        <v>771</v>
      </c>
      <c r="C370" s="8" t="s">
        <v>765</v>
      </c>
      <c r="D370" s="8" t="s">
        <v>772</v>
      </c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</row>
    <row r="371" spans="1:217" s="3" customFormat="1" ht="15.75" customHeight="1">
      <c r="A371" s="8">
        <f>369</f>
        <v>369</v>
      </c>
      <c r="B371" s="8" t="s">
        <v>773</v>
      </c>
      <c r="C371" s="8" t="s">
        <v>765</v>
      </c>
      <c r="D371" s="8" t="s">
        <v>774</v>
      </c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</row>
    <row r="372" spans="1:217" s="3" customFormat="1" ht="15.75" customHeight="1">
      <c r="A372" s="8">
        <f>370</f>
        <v>370</v>
      </c>
      <c r="B372" s="8" t="s">
        <v>775</v>
      </c>
      <c r="C372" s="8" t="s">
        <v>765</v>
      </c>
      <c r="D372" s="8" t="s">
        <v>776</v>
      </c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</row>
    <row r="373" spans="1:217" s="3" customFormat="1" ht="15.75" customHeight="1">
      <c r="A373" s="8">
        <f>371</f>
        <v>371</v>
      </c>
      <c r="B373" s="8" t="s">
        <v>777</v>
      </c>
      <c r="C373" s="8" t="s">
        <v>778</v>
      </c>
      <c r="D373" s="8" t="s">
        <v>779</v>
      </c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</row>
    <row r="374" spans="1:217" s="3" customFormat="1" ht="15.75" customHeight="1">
      <c r="A374" s="8">
        <f>372</f>
        <v>372</v>
      </c>
      <c r="B374" s="8" t="s">
        <v>780</v>
      </c>
      <c r="C374" s="8" t="s">
        <v>778</v>
      </c>
      <c r="D374" s="8" t="s">
        <v>781</v>
      </c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</row>
    <row r="375" spans="1:217" s="3" customFormat="1" ht="15.75" customHeight="1">
      <c r="A375" s="8">
        <f>373</f>
        <v>373</v>
      </c>
      <c r="B375" s="8" t="s">
        <v>782</v>
      </c>
      <c r="C375" s="8" t="s">
        <v>778</v>
      </c>
      <c r="D375" s="8" t="s">
        <v>783</v>
      </c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</row>
    <row r="376" spans="1:217" s="3" customFormat="1" ht="15.75" customHeight="1">
      <c r="A376" s="8">
        <f>374</f>
        <v>374</v>
      </c>
      <c r="B376" s="8" t="s">
        <v>784</v>
      </c>
      <c r="C376" s="8" t="s">
        <v>778</v>
      </c>
      <c r="D376" s="8" t="s">
        <v>785</v>
      </c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</row>
    <row r="377" spans="1:217" s="3" customFormat="1" ht="15.75" customHeight="1">
      <c r="A377" s="8">
        <f>375</f>
        <v>375</v>
      </c>
      <c r="B377" s="8" t="s">
        <v>786</v>
      </c>
      <c r="C377" s="8" t="s">
        <v>778</v>
      </c>
      <c r="D377" s="8" t="s">
        <v>787</v>
      </c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</row>
    <row r="378" spans="1:217" s="3" customFormat="1" ht="15.75" customHeight="1">
      <c r="A378" s="8">
        <f>376</f>
        <v>376</v>
      </c>
      <c r="B378" s="8" t="s">
        <v>788</v>
      </c>
      <c r="C378" s="8" t="s">
        <v>778</v>
      </c>
      <c r="D378" s="8" t="s">
        <v>789</v>
      </c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</row>
    <row r="379" spans="1:217" s="3" customFormat="1" ht="15.75" customHeight="1">
      <c r="A379" s="8">
        <f>377</f>
        <v>377</v>
      </c>
      <c r="B379" s="8" t="s">
        <v>790</v>
      </c>
      <c r="C379" s="8" t="s">
        <v>791</v>
      </c>
      <c r="D379" s="8" t="s">
        <v>792</v>
      </c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</row>
    <row r="380" spans="1:217" s="3" customFormat="1" ht="15.75" customHeight="1">
      <c r="A380" s="8">
        <f>378</f>
        <v>378</v>
      </c>
      <c r="B380" s="8" t="s">
        <v>793</v>
      </c>
      <c r="C380" s="8" t="s">
        <v>791</v>
      </c>
      <c r="D380" s="8" t="s">
        <v>794</v>
      </c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</row>
    <row r="381" spans="1:217" s="3" customFormat="1" ht="15.75" customHeight="1">
      <c r="A381" s="8">
        <f>379</f>
        <v>379</v>
      </c>
      <c r="B381" s="8" t="s">
        <v>795</v>
      </c>
      <c r="C381" s="8" t="s">
        <v>791</v>
      </c>
      <c r="D381" s="8" t="s">
        <v>796</v>
      </c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</row>
    <row r="382" spans="1:217" s="3" customFormat="1" ht="15.75" customHeight="1">
      <c r="A382" s="8">
        <f>380</f>
        <v>380</v>
      </c>
      <c r="B382" s="8" t="s">
        <v>797</v>
      </c>
      <c r="C382" s="8" t="s">
        <v>791</v>
      </c>
      <c r="D382" s="8" t="s">
        <v>798</v>
      </c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</row>
    <row r="383" spans="1:217" s="3" customFormat="1" ht="15.75" customHeight="1">
      <c r="A383" s="8">
        <f>381</f>
        <v>381</v>
      </c>
      <c r="B383" s="8" t="s">
        <v>799</v>
      </c>
      <c r="C383" s="8" t="s">
        <v>800</v>
      </c>
      <c r="D383" s="8" t="s">
        <v>801</v>
      </c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</row>
    <row r="384" spans="1:217" s="3" customFormat="1" ht="15.75" customHeight="1">
      <c r="A384" s="8">
        <f>382</f>
        <v>382</v>
      </c>
      <c r="B384" s="8" t="s">
        <v>802</v>
      </c>
      <c r="C384" s="8" t="s">
        <v>800</v>
      </c>
      <c r="D384" s="8" t="s">
        <v>803</v>
      </c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</row>
    <row r="385" spans="1:217" s="3" customFormat="1" ht="15.75" customHeight="1">
      <c r="A385" s="8">
        <f>383</f>
        <v>383</v>
      </c>
      <c r="B385" s="8" t="s">
        <v>804</v>
      </c>
      <c r="C385" s="8" t="s">
        <v>800</v>
      </c>
      <c r="D385" s="8" t="s">
        <v>805</v>
      </c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</row>
    <row r="386" spans="1:217" s="3" customFormat="1" ht="15.75" customHeight="1">
      <c r="A386" s="8">
        <f>384</f>
        <v>384</v>
      </c>
      <c r="B386" s="8" t="s">
        <v>806</v>
      </c>
      <c r="C386" s="8" t="s">
        <v>800</v>
      </c>
      <c r="D386" s="8" t="s">
        <v>807</v>
      </c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</row>
    <row r="387" spans="1:217" s="3" customFormat="1" ht="15.75" customHeight="1">
      <c r="A387" s="8">
        <f>385</f>
        <v>385</v>
      </c>
      <c r="B387" s="8" t="s">
        <v>808</v>
      </c>
      <c r="C387" s="8" t="s">
        <v>800</v>
      </c>
      <c r="D387" s="8" t="s">
        <v>809</v>
      </c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</row>
    <row r="388" spans="1:217" s="3" customFormat="1" ht="15.75" customHeight="1">
      <c r="A388" s="8">
        <f>386</f>
        <v>386</v>
      </c>
      <c r="B388" s="8" t="s">
        <v>810</v>
      </c>
      <c r="C388" s="8" t="s">
        <v>800</v>
      </c>
      <c r="D388" s="8" t="s">
        <v>811</v>
      </c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</row>
    <row r="389" spans="1:217" s="3" customFormat="1" ht="15.75" customHeight="1">
      <c r="A389" s="8">
        <f>387</f>
        <v>387</v>
      </c>
      <c r="B389" s="8" t="s">
        <v>812</v>
      </c>
      <c r="C389" s="8" t="s">
        <v>800</v>
      </c>
      <c r="D389" s="8" t="s">
        <v>813</v>
      </c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</row>
    <row r="390" spans="1:217" s="3" customFormat="1" ht="15.75" customHeight="1">
      <c r="A390" s="8">
        <f>388</f>
        <v>388</v>
      </c>
      <c r="B390" s="8" t="s">
        <v>814</v>
      </c>
      <c r="C390" s="8" t="s">
        <v>815</v>
      </c>
      <c r="D390" s="8" t="s">
        <v>816</v>
      </c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</row>
    <row r="391" spans="1:217" s="3" customFormat="1" ht="15.75" customHeight="1">
      <c r="A391" s="8">
        <f>389</f>
        <v>389</v>
      </c>
      <c r="B391" s="8" t="s">
        <v>817</v>
      </c>
      <c r="C391" s="8" t="s">
        <v>815</v>
      </c>
      <c r="D391" s="8" t="s">
        <v>818</v>
      </c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</row>
    <row r="392" spans="1:217" s="3" customFormat="1" ht="15.75" customHeight="1">
      <c r="A392" s="8">
        <f>390</f>
        <v>390</v>
      </c>
      <c r="B392" s="8" t="s">
        <v>819</v>
      </c>
      <c r="C392" s="8" t="s">
        <v>815</v>
      </c>
      <c r="D392" s="8" t="s">
        <v>820</v>
      </c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</row>
    <row r="393" spans="1:217" s="3" customFormat="1" ht="15.75" customHeight="1">
      <c r="A393" s="8">
        <f>391</f>
        <v>391</v>
      </c>
      <c r="B393" s="8" t="s">
        <v>821</v>
      </c>
      <c r="C393" s="8" t="s">
        <v>815</v>
      </c>
      <c r="D393" s="8" t="s">
        <v>822</v>
      </c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</row>
    <row r="394" spans="1:217" s="3" customFormat="1" ht="15.75" customHeight="1">
      <c r="A394" s="8">
        <f>392</f>
        <v>392</v>
      </c>
      <c r="B394" s="8" t="s">
        <v>823</v>
      </c>
      <c r="C394" s="8" t="s">
        <v>815</v>
      </c>
      <c r="D394" s="8" t="s">
        <v>824</v>
      </c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</row>
    <row r="395" spans="1:217" s="3" customFormat="1" ht="15.75" customHeight="1">
      <c r="A395" s="8">
        <f>393</f>
        <v>393</v>
      </c>
      <c r="B395" s="8" t="s">
        <v>825</v>
      </c>
      <c r="C395" s="8" t="s">
        <v>815</v>
      </c>
      <c r="D395" s="8" t="s">
        <v>826</v>
      </c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</row>
    <row r="396" spans="1:217" s="3" customFormat="1" ht="15.75" customHeight="1">
      <c r="A396" s="8">
        <f>394</f>
        <v>394</v>
      </c>
      <c r="B396" s="8" t="s">
        <v>827</v>
      </c>
      <c r="C396" s="8" t="s">
        <v>828</v>
      </c>
      <c r="D396" s="8" t="s">
        <v>829</v>
      </c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</row>
    <row r="397" spans="1:217" s="3" customFormat="1" ht="15.75" customHeight="1">
      <c r="A397" s="8">
        <f>395</f>
        <v>395</v>
      </c>
      <c r="B397" s="8" t="s">
        <v>830</v>
      </c>
      <c r="C397" s="8" t="s">
        <v>828</v>
      </c>
      <c r="D397" s="8" t="s">
        <v>831</v>
      </c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</row>
    <row r="398" spans="1:217" s="3" customFormat="1" ht="15.75" customHeight="1">
      <c r="A398" s="8">
        <f>396</f>
        <v>396</v>
      </c>
      <c r="B398" s="8" t="s">
        <v>832</v>
      </c>
      <c r="C398" s="8" t="s">
        <v>828</v>
      </c>
      <c r="D398" s="8" t="s">
        <v>833</v>
      </c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</row>
    <row r="399" spans="1:217" s="3" customFormat="1" ht="15.75" customHeight="1">
      <c r="A399" s="8">
        <f>397</f>
        <v>397</v>
      </c>
      <c r="B399" s="8" t="s">
        <v>834</v>
      </c>
      <c r="C399" s="8" t="s">
        <v>828</v>
      </c>
      <c r="D399" s="8" t="s">
        <v>835</v>
      </c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</row>
    <row r="400" spans="1:217" s="3" customFormat="1" ht="15.75" customHeight="1">
      <c r="A400" s="8">
        <f>398</f>
        <v>398</v>
      </c>
      <c r="B400" s="8" t="s">
        <v>836</v>
      </c>
      <c r="C400" s="8" t="s">
        <v>828</v>
      </c>
      <c r="D400" s="8" t="s">
        <v>837</v>
      </c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</row>
    <row r="401" spans="1:217" s="3" customFormat="1" ht="15.75" customHeight="1">
      <c r="A401" s="8">
        <f>399</f>
        <v>399</v>
      </c>
      <c r="B401" s="8" t="s">
        <v>838</v>
      </c>
      <c r="C401" s="8" t="s">
        <v>828</v>
      </c>
      <c r="D401" s="8" t="s">
        <v>839</v>
      </c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</row>
    <row r="402" spans="1:217" s="3" customFormat="1" ht="15.75" customHeight="1">
      <c r="A402" s="8">
        <f>400</f>
        <v>400</v>
      </c>
      <c r="B402" s="8" t="s">
        <v>840</v>
      </c>
      <c r="C402" s="8" t="s">
        <v>841</v>
      </c>
      <c r="D402" s="8" t="s">
        <v>842</v>
      </c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</row>
    <row r="403" spans="1:217" s="3" customFormat="1" ht="15.75" customHeight="1">
      <c r="A403" s="8">
        <f>401</f>
        <v>401</v>
      </c>
      <c r="B403" s="8" t="s">
        <v>843</v>
      </c>
      <c r="C403" s="8" t="s">
        <v>841</v>
      </c>
      <c r="D403" s="8" t="s">
        <v>844</v>
      </c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</row>
    <row r="404" spans="1:217" s="3" customFormat="1" ht="15.75" customHeight="1">
      <c r="A404" s="8">
        <f>402</f>
        <v>402</v>
      </c>
      <c r="B404" s="8" t="s">
        <v>845</v>
      </c>
      <c r="C404" s="8" t="s">
        <v>841</v>
      </c>
      <c r="D404" s="8" t="s">
        <v>846</v>
      </c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</row>
    <row r="405" spans="1:217" s="3" customFormat="1" ht="15.75" customHeight="1">
      <c r="A405" s="8">
        <f>403</f>
        <v>403</v>
      </c>
      <c r="B405" s="8" t="s">
        <v>847</v>
      </c>
      <c r="C405" s="8" t="s">
        <v>848</v>
      </c>
      <c r="D405" s="8" t="s">
        <v>849</v>
      </c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</row>
    <row r="406" spans="1:217" s="3" customFormat="1" ht="15.75" customHeight="1">
      <c r="A406" s="8">
        <f>404</f>
        <v>404</v>
      </c>
      <c r="B406" s="8" t="s">
        <v>850</v>
      </c>
      <c r="C406" s="8" t="s">
        <v>848</v>
      </c>
      <c r="D406" s="8" t="s">
        <v>851</v>
      </c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</row>
    <row r="407" spans="1:217" s="3" customFormat="1" ht="15.75" customHeight="1">
      <c r="A407" s="8">
        <f>405</f>
        <v>405</v>
      </c>
      <c r="B407" s="8" t="s">
        <v>852</v>
      </c>
      <c r="C407" s="8" t="s">
        <v>848</v>
      </c>
      <c r="D407" s="8" t="s">
        <v>853</v>
      </c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</row>
    <row r="408" spans="1:217" s="3" customFormat="1" ht="15.75" customHeight="1">
      <c r="A408" s="8">
        <f>406</f>
        <v>406</v>
      </c>
      <c r="B408" s="8" t="s">
        <v>854</v>
      </c>
      <c r="C408" s="8" t="s">
        <v>855</v>
      </c>
      <c r="D408" s="8" t="s">
        <v>856</v>
      </c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</row>
    <row r="409" spans="1:217" s="3" customFormat="1" ht="15.75" customHeight="1">
      <c r="A409" s="8">
        <f>407</f>
        <v>407</v>
      </c>
      <c r="B409" s="8" t="s">
        <v>857</v>
      </c>
      <c r="C409" s="8" t="s">
        <v>855</v>
      </c>
      <c r="D409" s="8" t="s">
        <v>858</v>
      </c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</row>
    <row r="410" spans="1:217" s="3" customFormat="1" ht="15.75" customHeight="1">
      <c r="A410" s="8">
        <f>408</f>
        <v>408</v>
      </c>
      <c r="B410" s="8" t="s">
        <v>859</v>
      </c>
      <c r="C410" s="8" t="s">
        <v>855</v>
      </c>
      <c r="D410" s="8" t="s">
        <v>860</v>
      </c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</row>
    <row r="411" spans="1:217" s="3" customFormat="1" ht="15.75" customHeight="1">
      <c r="A411" s="8">
        <f>409</f>
        <v>409</v>
      </c>
      <c r="B411" s="8" t="s">
        <v>861</v>
      </c>
      <c r="C411" s="8" t="s">
        <v>855</v>
      </c>
      <c r="D411" s="8" t="s">
        <v>862</v>
      </c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</row>
    <row r="412" spans="1:217" s="3" customFormat="1" ht="15.75" customHeight="1">
      <c r="A412" s="8">
        <f>410</f>
        <v>410</v>
      </c>
      <c r="B412" s="8" t="s">
        <v>863</v>
      </c>
      <c r="C412" s="8" t="s">
        <v>855</v>
      </c>
      <c r="D412" s="8" t="s">
        <v>864</v>
      </c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</row>
    <row r="413" spans="1:217" s="3" customFormat="1" ht="15.75" customHeight="1">
      <c r="A413" s="8">
        <f>411</f>
        <v>411</v>
      </c>
      <c r="B413" s="8" t="s">
        <v>865</v>
      </c>
      <c r="C413" s="8" t="s">
        <v>855</v>
      </c>
      <c r="D413" s="8" t="s">
        <v>866</v>
      </c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</row>
    <row r="414" spans="1:217" s="3" customFormat="1" ht="15.75" customHeight="1">
      <c r="A414" s="8">
        <f>412</f>
        <v>412</v>
      </c>
      <c r="B414" s="8" t="s">
        <v>867</v>
      </c>
      <c r="C414" s="8" t="s">
        <v>855</v>
      </c>
      <c r="D414" s="8" t="s">
        <v>868</v>
      </c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</row>
    <row r="415" spans="1:217" s="3" customFormat="1" ht="15.75" customHeight="1">
      <c r="A415" s="8">
        <f>413</f>
        <v>413</v>
      </c>
      <c r="B415" s="8" t="s">
        <v>869</v>
      </c>
      <c r="C415" s="8" t="s">
        <v>855</v>
      </c>
      <c r="D415" s="8" t="s">
        <v>870</v>
      </c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</row>
    <row r="416" spans="1:217" s="3" customFormat="1" ht="15.75" customHeight="1">
      <c r="A416" s="8">
        <f>414</f>
        <v>414</v>
      </c>
      <c r="B416" s="8" t="s">
        <v>871</v>
      </c>
      <c r="C416" s="8" t="s">
        <v>855</v>
      </c>
      <c r="D416" s="8" t="s">
        <v>872</v>
      </c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</row>
    <row r="417" spans="1:217" s="3" customFormat="1" ht="15.75" customHeight="1">
      <c r="A417" s="8">
        <f>415</f>
        <v>415</v>
      </c>
      <c r="B417" s="8" t="s">
        <v>873</v>
      </c>
      <c r="C417" s="8" t="s">
        <v>855</v>
      </c>
      <c r="D417" s="8" t="s">
        <v>874</v>
      </c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</row>
    <row r="418" spans="1:217" s="3" customFormat="1" ht="15.75" customHeight="1">
      <c r="A418" s="8">
        <f>416</f>
        <v>416</v>
      </c>
      <c r="B418" s="8" t="s">
        <v>875</v>
      </c>
      <c r="C418" s="8" t="s">
        <v>855</v>
      </c>
      <c r="D418" s="8" t="s">
        <v>876</v>
      </c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</row>
    <row r="419" spans="1:217" s="3" customFormat="1" ht="15.75" customHeight="1">
      <c r="A419" s="8">
        <f>417</f>
        <v>417</v>
      </c>
      <c r="B419" s="8" t="s">
        <v>877</v>
      </c>
      <c r="C419" s="8" t="s">
        <v>855</v>
      </c>
      <c r="D419" s="8" t="s">
        <v>878</v>
      </c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</row>
    <row r="420" spans="1:217" s="3" customFormat="1" ht="15.75" customHeight="1">
      <c r="A420" s="8">
        <f>418</f>
        <v>418</v>
      </c>
      <c r="B420" s="8" t="s">
        <v>879</v>
      </c>
      <c r="C420" s="8" t="s">
        <v>855</v>
      </c>
      <c r="D420" s="8" t="s">
        <v>880</v>
      </c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</row>
    <row r="421" spans="1:217" s="3" customFormat="1" ht="15.75" customHeight="1">
      <c r="A421" s="8">
        <f>419</f>
        <v>419</v>
      </c>
      <c r="B421" s="8" t="s">
        <v>881</v>
      </c>
      <c r="C421" s="8" t="s">
        <v>855</v>
      </c>
      <c r="D421" s="8" t="s">
        <v>882</v>
      </c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</row>
    <row r="422" spans="1:217" s="3" customFormat="1" ht="15.75" customHeight="1">
      <c r="A422" s="8">
        <f>420</f>
        <v>420</v>
      </c>
      <c r="B422" s="8" t="s">
        <v>883</v>
      </c>
      <c r="C422" s="8" t="s">
        <v>855</v>
      </c>
      <c r="D422" s="8" t="s">
        <v>884</v>
      </c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</row>
    <row r="423" spans="1:217" s="3" customFormat="1" ht="15.75" customHeight="1">
      <c r="A423" s="8">
        <f>421</f>
        <v>421</v>
      </c>
      <c r="B423" s="8" t="s">
        <v>885</v>
      </c>
      <c r="C423" s="8" t="s">
        <v>855</v>
      </c>
      <c r="D423" s="8" t="s">
        <v>886</v>
      </c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</row>
    <row r="424" spans="1:217" s="3" customFormat="1" ht="15.75" customHeight="1">
      <c r="A424" s="8">
        <f>422</f>
        <v>422</v>
      </c>
      <c r="B424" s="8" t="s">
        <v>887</v>
      </c>
      <c r="C424" s="8" t="s">
        <v>855</v>
      </c>
      <c r="D424" s="8" t="s">
        <v>888</v>
      </c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</row>
    <row r="425" spans="1:217" s="3" customFormat="1" ht="15.75" customHeight="1">
      <c r="A425" s="8">
        <f>423</f>
        <v>423</v>
      </c>
      <c r="B425" s="8" t="s">
        <v>889</v>
      </c>
      <c r="C425" s="8" t="s">
        <v>855</v>
      </c>
      <c r="D425" s="8" t="s">
        <v>890</v>
      </c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</row>
    <row r="426" spans="1:217" s="3" customFormat="1" ht="15.75" customHeight="1">
      <c r="A426" s="8">
        <f>424</f>
        <v>424</v>
      </c>
      <c r="B426" s="8" t="s">
        <v>891</v>
      </c>
      <c r="C426" s="8" t="s">
        <v>855</v>
      </c>
      <c r="D426" s="8" t="s">
        <v>892</v>
      </c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</row>
    <row r="427" spans="1:217" s="3" customFormat="1" ht="15.75" customHeight="1">
      <c r="A427" s="8">
        <f>425</f>
        <v>425</v>
      </c>
      <c r="B427" s="8" t="s">
        <v>893</v>
      </c>
      <c r="C427" s="8" t="s">
        <v>855</v>
      </c>
      <c r="D427" s="8" t="s">
        <v>894</v>
      </c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</row>
    <row r="428" spans="1:217" s="3" customFormat="1" ht="15.75" customHeight="1">
      <c r="A428" s="8">
        <f>426</f>
        <v>426</v>
      </c>
      <c r="B428" s="8" t="s">
        <v>895</v>
      </c>
      <c r="C428" s="8" t="s">
        <v>855</v>
      </c>
      <c r="D428" s="8" t="s">
        <v>896</v>
      </c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</row>
    <row r="429" spans="1:217" s="3" customFormat="1" ht="15.75" customHeight="1">
      <c r="A429" s="8">
        <f>427</f>
        <v>427</v>
      </c>
      <c r="B429" s="8" t="s">
        <v>897</v>
      </c>
      <c r="C429" s="8" t="s">
        <v>898</v>
      </c>
      <c r="D429" s="8" t="s">
        <v>899</v>
      </c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</row>
    <row r="430" spans="1:217" s="3" customFormat="1" ht="15.75" customHeight="1">
      <c r="A430" s="8">
        <f>428</f>
        <v>428</v>
      </c>
      <c r="B430" s="8" t="s">
        <v>900</v>
      </c>
      <c r="C430" s="8" t="s">
        <v>898</v>
      </c>
      <c r="D430" s="8" t="s">
        <v>901</v>
      </c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</row>
    <row r="431" spans="1:217" s="3" customFormat="1" ht="15.75" customHeight="1">
      <c r="A431" s="8">
        <f>429</f>
        <v>429</v>
      </c>
      <c r="B431" s="8" t="s">
        <v>902</v>
      </c>
      <c r="C431" s="8" t="s">
        <v>898</v>
      </c>
      <c r="D431" s="8" t="s">
        <v>903</v>
      </c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</row>
    <row r="432" spans="1:217" s="3" customFormat="1" ht="15.75" customHeight="1">
      <c r="A432" s="8">
        <f>430</f>
        <v>430</v>
      </c>
      <c r="B432" s="8" t="s">
        <v>904</v>
      </c>
      <c r="C432" s="8" t="s">
        <v>898</v>
      </c>
      <c r="D432" s="8" t="s">
        <v>905</v>
      </c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</row>
    <row r="433" spans="1:217" s="3" customFormat="1" ht="15.75" customHeight="1">
      <c r="A433" s="8">
        <f>431</f>
        <v>431</v>
      </c>
      <c r="B433" s="8" t="s">
        <v>906</v>
      </c>
      <c r="C433" s="8" t="s">
        <v>898</v>
      </c>
      <c r="D433" s="8" t="s">
        <v>907</v>
      </c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</row>
    <row r="434" spans="1:217" s="3" customFormat="1" ht="15.75" customHeight="1">
      <c r="A434" s="8">
        <f>432</f>
        <v>432</v>
      </c>
      <c r="B434" s="8" t="s">
        <v>908</v>
      </c>
      <c r="C434" s="8" t="s">
        <v>898</v>
      </c>
      <c r="D434" s="8" t="s">
        <v>909</v>
      </c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</row>
    <row r="435" spans="1:217" s="3" customFormat="1" ht="15.75" customHeight="1">
      <c r="A435" s="8">
        <f>433</f>
        <v>433</v>
      </c>
      <c r="B435" s="8" t="s">
        <v>910</v>
      </c>
      <c r="C435" s="8" t="s">
        <v>898</v>
      </c>
      <c r="D435" s="8" t="s">
        <v>911</v>
      </c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</row>
    <row r="436" spans="1:217" s="3" customFormat="1" ht="15.75" customHeight="1">
      <c r="A436" s="8">
        <f>434</f>
        <v>434</v>
      </c>
      <c r="B436" s="8" t="s">
        <v>912</v>
      </c>
      <c r="C436" s="8" t="s">
        <v>898</v>
      </c>
      <c r="D436" s="8" t="s">
        <v>913</v>
      </c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</row>
    <row r="437" spans="1:217" s="3" customFormat="1" ht="15.75" customHeight="1">
      <c r="A437" s="8">
        <f>435</f>
        <v>435</v>
      </c>
      <c r="B437" s="8" t="s">
        <v>914</v>
      </c>
      <c r="C437" s="8" t="s">
        <v>898</v>
      </c>
      <c r="D437" s="8" t="s">
        <v>915</v>
      </c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</row>
    <row r="438" spans="1:217" s="3" customFormat="1" ht="15.75" customHeight="1">
      <c r="A438" s="8">
        <f>436</f>
        <v>436</v>
      </c>
      <c r="B438" s="8" t="s">
        <v>916</v>
      </c>
      <c r="C438" s="8" t="s">
        <v>898</v>
      </c>
      <c r="D438" s="8" t="s">
        <v>917</v>
      </c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</row>
    <row r="439" spans="1:217" s="3" customFormat="1" ht="15.75" customHeight="1">
      <c r="A439" s="8">
        <f>437</f>
        <v>437</v>
      </c>
      <c r="B439" s="8" t="s">
        <v>918</v>
      </c>
      <c r="C439" s="8" t="s">
        <v>898</v>
      </c>
      <c r="D439" s="8" t="s">
        <v>919</v>
      </c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</row>
    <row r="440" spans="1:217" s="3" customFormat="1" ht="15.75" customHeight="1">
      <c r="A440" s="8">
        <f>438</f>
        <v>438</v>
      </c>
      <c r="B440" s="8" t="s">
        <v>920</v>
      </c>
      <c r="C440" s="8" t="s">
        <v>898</v>
      </c>
      <c r="D440" s="8" t="s">
        <v>921</v>
      </c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</row>
    <row r="441" spans="1:217" s="3" customFormat="1" ht="15.75" customHeight="1">
      <c r="A441" s="8">
        <f>439</f>
        <v>439</v>
      </c>
      <c r="B441" s="8" t="s">
        <v>922</v>
      </c>
      <c r="C441" s="8" t="s">
        <v>898</v>
      </c>
      <c r="D441" s="8" t="s">
        <v>923</v>
      </c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</row>
    <row r="442" spans="1:217" s="3" customFormat="1" ht="15.75" customHeight="1">
      <c r="A442" s="8">
        <f>440</f>
        <v>440</v>
      </c>
      <c r="B442" s="8" t="s">
        <v>924</v>
      </c>
      <c r="C442" s="8" t="s">
        <v>898</v>
      </c>
      <c r="D442" s="8" t="s">
        <v>925</v>
      </c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</row>
    <row r="443" spans="1:217" s="3" customFormat="1" ht="15.75" customHeight="1">
      <c r="A443" s="8">
        <f>441</f>
        <v>441</v>
      </c>
      <c r="B443" s="8" t="s">
        <v>926</v>
      </c>
      <c r="C443" s="8" t="s">
        <v>898</v>
      </c>
      <c r="D443" s="8" t="s">
        <v>927</v>
      </c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</row>
    <row r="444" spans="1:217" s="3" customFormat="1" ht="15.75" customHeight="1">
      <c r="A444" s="8">
        <f>442</f>
        <v>442</v>
      </c>
      <c r="B444" s="8" t="s">
        <v>928</v>
      </c>
      <c r="C444" s="8" t="s">
        <v>898</v>
      </c>
      <c r="D444" s="8" t="s">
        <v>929</v>
      </c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</row>
    <row r="445" spans="1:217" s="3" customFormat="1" ht="15.75" customHeight="1">
      <c r="A445" s="8">
        <f>443</f>
        <v>443</v>
      </c>
      <c r="B445" s="8" t="s">
        <v>930</v>
      </c>
      <c r="C445" s="8" t="s">
        <v>898</v>
      </c>
      <c r="D445" s="8" t="s">
        <v>931</v>
      </c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</row>
    <row r="446" spans="1:217" s="3" customFormat="1" ht="15.75" customHeight="1">
      <c r="A446" s="8">
        <f>444</f>
        <v>444</v>
      </c>
      <c r="B446" s="8" t="s">
        <v>932</v>
      </c>
      <c r="C446" s="8" t="s">
        <v>898</v>
      </c>
      <c r="D446" s="8" t="s">
        <v>933</v>
      </c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</row>
    <row r="447" spans="1:217" s="3" customFormat="1" ht="15.75" customHeight="1">
      <c r="A447" s="8">
        <f>445</f>
        <v>445</v>
      </c>
      <c r="B447" s="8" t="s">
        <v>934</v>
      </c>
      <c r="C447" s="8" t="s">
        <v>898</v>
      </c>
      <c r="D447" s="8" t="s">
        <v>935</v>
      </c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</row>
    <row r="448" spans="1:217" s="3" customFormat="1" ht="15.75" customHeight="1">
      <c r="A448" s="8">
        <f>446</f>
        <v>446</v>
      </c>
      <c r="B448" s="8" t="s">
        <v>936</v>
      </c>
      <c r="C448" s="8" t="s">
        <v>937</v>
      </c>
      <c r="D448" s="8" t="s">
        <v>938</v>
      </c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</row>
    <row r="449" spans="1:217" s="3" customFormat="1" ht="15.75" customHeight="1">
      <c r="A449" s="8">
        <f>447</f>
        <v>447</v>
      </c>
      <c r="B449" s="8" t="s">
        <v>939</v>
      </c>
      <c r="C449" s="8" t="s">
        <v>937</v>
      </c>
      <c r="D449" s="8" t="s">
        <v>940</v>
      </c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</row>
    <row r="450" spans="1:217" s="3" customFormat="1" ht="15.75" customHeight="1">
      <c r="A450" s="8">
        <f>448</f>
        <v>448</v>
      </c>
      <c r="B450" s="8" t="s">
        <v>941</v>
      </c>
      <c r="C450" s="8" t="s">
        <v>937</v>
      </c>
      <c r="D450" s="8" t="s">
        <v>942</v>
      </c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</row>
    <row r="451" spans="1:217" s="3" customFormat="1" ht="15.75" customHeight="1">
      <c r="A451" s="8">
        <f>449</f>
        <v>449</v>
      </c>
      <c r="B451" s="8" t="s">
        <v>943</v>
      </c>
      <c r="C451" s="8" t="s">
        <v>937</v>
      </c>
      <c r="D451" s="8" t="s">
        <v>944</v>
      </c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</row>
    <row r="452" spans="1:217" s="3" customFormat="1" ht="15.75" customHeight="1">
      <c r="A452" s="8">
        <f>450</f>
        <v>450</v>
      </c>
      <c r="B452" s="8" t="s">
        <v>945</v>
      </c>
      <c r="C452" s="8" t="s">
        <v>937</v>
      </c>
      <c r="D452" s="8" t="s">
        <v>946</v>
      </c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</row>
    <row r="453" spans="1:217" s="3" customFormat="1" ht="15.75" customHeight="1">
      <c r="A453" s="8">
        <f>451</f>
        <v>451</v>
      </c>
      <c r="B453" s="8" t="s">
        <v>947</v>
      </c>
      <c r="C453" s="8" t="s">
        <v>937</v>
      </c>
      <c r="D453" s="8" t="s">
        <v>948</v>
      </c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</row>
    <row r="454" spans="1:217" s="3" customFormat="1" ht="15.75" customHeight="1">
      <c r="A454" s="8">
        <f>452</f>
        <v>452</v>
      </c>
      <c r="B454" s="8" t="s">
        <v>949</v>
      </c>
      <c r="C454" s="8" t="s">
        <v>937</v>
      </c>
      <c r="D454" s="8" t="s">
        <v>950</v>
      </c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</row>
    <row r="455" spans="1:217" s="3" customFormat="1" ht="15.75" customHeight="1">
      <c r="A455" s="8">
        <f>453</f>
        <v>453</v>
      </c>
      <c r="B455" s="8" t="s">
        <v>951</v>
      </c>
      <c r="C455" s="8" t="s">
        <v>937</v>
      </c>
      <c r="D455" s="8" t="s">
        <v>952</v>
      </c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</row>
    <row r="456" spans="1:217" s="3" customFormat="1" ht="15.75" customHeight="1">
      <c r="A456" s="8">
        <f>454</f>
        <v>454</v>
      </c>
      <c r="B456" s="8" t="s">
        <v>953</v>
      </c>
      <c r="C456" s="8" t="s">
        <v>937</v>
      </c>
      <c r="D456" s="8" t="s">
        <v>954</v>
      </c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</row>
    <row r="457" spans="1:217" s="3" customFormat="1" ht="15.75" customHeight="1">
      <c r="A457" s="8">
        <f>455</f>
        <v>455</v>
      </c>
      <c r="B457" s="8" t="s">
        <v>955</v>
      </c>
      <c r="C457" s="8" t="s">
        <v>937</v>
      </c>
      <c r="D457" s="8" t="s">
        <v>956</v>
      </c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</row>
    <row r="458" spans="1:217" s="3" customFormat="1" ht="15.75" customHeight="1">
      <c r="A458" s="8">
        <f>456</f>
        <v>456</v>
      </c>
      <c r="B458" s="8" t="s">
        <v>957</v>
      </c>
      <c r="C458" s="8" t="s">
        <v>937</v>
      </c>
      <c r="D458" s="8" t="s">
        <v>958</v>
      </c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</row>
    <row r="459" spans="1:217" s="3" customFormat="1" ht="15.75" customHeight="1">
      <c r="A459" s="8">
        <f>457</f>
        <v>457</v>
      </c>
      <c r="B459" s="8" t="s">
        <v>959</v>
      </c>
      <c r="C459" s="8" t="s">
        <v>960</v>
      </c>
      <c r="D459" s="8" t="s">
        <v>961</v>
      </c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</row>
    <row r="460" spans="1:217" s="3" customFormat="1" ht="15.75" customHeight="1">
      <c r="A460" s="8">
        <f>458</f>
        <v>458</v>
      </c>
      <c r="B460" s="8" t="s">
        <v>962</v>
      </c>
      <c r="C460" s="8" t="s">
        <v>960</v>
      </c>
      <c r="D460" s="8" t="s">
        <v>963</v>
      </c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</row>
    <row r="461" spans="1:217" s="3" customFormat="1" ht="15.75" customHeight="1">
      <c r="A461" s="8">
        <f>459</f>
        <v>459</v>
      </c>
      <c r="B461" s="8" t="s">
        <v>964</v>
      </c>
      <c r="C461" s="8" t="s">
        <v>960</v>
      </c>
      <c r="D461" s="8" t="s">
        <v>965</v>
      </c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</row>
    <row r="462" spans="1:217" s="3" customFormat="1" ht="15.75" customHeight="1">
      <c r="A462" s="8">
        <f>460</f>
        <v>460</v>
      </c>
      <c r="B462" s="8" t="s">
        <v>966</v>
      </c>
      <c r="C462" s="8" t="s">
        <v>960</v>
      </c>
      <c r="D462" s="8" t="s">
        <v>967</v>
      </c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</row>
    <row r="463" spans="1:217" s="3" customFormat="1" ht="15.75" customHeight="1">
      <c r="A463" s="8">
        <f>461</f>
        <v>461</v>
      </c>
      <c r="B463" s="8" t="s">
        <v>968</v>
      </c>
      <c r="C463" s="8" t="s">
        <v>960</v>
      </c>
      <c r="D463" s="8" t="s">
        <v>969</v>
      </c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</row>
    <row r="464" spans="1:217" s="3" customFormat="1" ht="15.75" customHeight="1">
      <c r="A464" s="8">
        <f>462</f>
        <v>462</v>
      </c>
      <c r="B464" s="8" t="s">
        <v>970</v>
      </c>
      <c r="C464" s="8" t="s">
        <v>960</v>
      </c>
      <c r="D464" s="8" t="s">
        <v>971</v>
      </c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</row>
    <row r="465" spans="1:217" s="3" customFormat="1" ht="15.75" customHeight="1">
      <c r="A465" s="8">
        <f>463</f>
        <v>463</v>
      </c>
      <c r="B465" s="8" t="s">
        <v>972</v>
      </c>
      <c r="C465" s="8" t="s">
        <v>960</v>
      </c>
      <c r="D465" s="8" t="s">
        <v>973</v>
      </c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</row>
    <row r="466" spans="1:217" s="3" customFormat="1" ht="15.75" customHeight="1">
      <c r="A466" s="8">
        <f>464</f>
        <v>464</v>
      </c>
      <c r="B466" s="8" t="s">
        <v>974</v>
      </c>
      <c r="C466" s="8" t="s">
        <v>960</v>
      </c>
      <c r="D466" s="8" t="s">
        <v>975</v>
      </c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</row>
    <row r="467" spans="1:217" s="3" customFormat="1" ht="15.75" customHeight="1">
      <c r="A467" s="8">
        <f>465</f>
        <v>465</v>
      </c>
      <c r="B467" s="8" t="s">
        <v>976</v>
      </c>
      <c r="C467" s="8" t="s">
        <v>960</v>
      </c>
      <c r="D467" s="8" t="s">
        <v>977</v>
      </c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</row>
    <row r="468" spans="1:217" s="3" customFormat="1" ht="15.75" customHeight="1">
      <c r="A468" s="8">
        <f>466</f>
        <v>466</v>
      </c>
      <c r="B468" s="8" t="s">
        <v>978</v>
      </c>
      <c r="C468" s="8" t="s">
        <v>960</v>
      </c>
      <c r="D468" s="8" t="s">
        <v>979</v>
      </c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</row>
    <row r="469" spans="1:217" s="3" customFormat="1" ht="15.75" customHeight="1">
      <c r="A469" s="8">
        <f>467</f>
        <v>467</v>
      </c>
      <c r="B469" s="8" t="s">
        <v>980</v>
      </c>
      <c r="C469" s="8" t="s">
        <v>981</v>
      </c>
      <c r="D469" s="8" t="s">
        <v>982</v>
      </c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</row>
    <row r="470" spans="1:217" s="3" customFormat="1" ht="15.75" customHeight="1">
      <c r="A470" s="8">
        <f>468</f>
        <v>468</v>
      </c>
      <c r="B470" s="8" t="s">
        <v>983</v>
      </c>
      <c r="C470" s="8" t="s">
        <v>981</v>
      </c>
      <c r="D470" s="8" t="s">
        <v>984</v>
      </c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</row>
    <row r="471" spans="1:217" s="3" customFormat="1" ht="15.75" customHeight="1">
      <c r="A471" s="8">
        <f>469</f>
        <v>469</v>
      </c>
      <c r="B471" s="8" t="s">
        <v>985</v>
      </c>
      <c r="C471" s="8" t="s">
        <v>981</v>
      </c>
      <c r="D471" s="8" t="s">
        <v>986</v>
      </c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</row>
    <row r="472" spans="1:217" s="3" customFormat="1" ht="15.75" customHeight="1">
      <c r="A472" s="8">
        <f>470</f>
        <v>470</v>
      </c>
      <c r="B472" s="8" t="s">
        <v>987</v>
      </c>
      <c r="C472" s="8" t="s">
        <v>981</v>
      </c>
      <c r="D472" s="8" t="s">
        <v>988</v>
      </c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</row>
    <row r="473" spans="1:217" s="3" customFormat="1" ht="15.75" customHeight="1">
      <c r="A473" s="8">
        <f>471</f>
        <v>471</v>
      </c>
      <c r="B473" s="8" t="s">
        <v>989</v>
      </c>
      <c r="C473" s="8" t="s">
        <v>981</v>
      </c>
      <c r="D473" s="8" t="s">
        <v>990</v>
      </c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</row>
    <row r="474" spans="1:217" s="3" customFormat="1" ht="15.75" customHeight="1">
      <c r="A474" s="8">
        <f>472</f>
        <v>472</v>
      </c>
      <c r="B474" s="8" t="s">
        <v>991</v>
      </c>
      <c r="C474" s="8" t="s">
        <v>981</v>
      </c>
      <c r="D474" s="8" t="s">
        <v>992</v>
      </c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</row>
    <row r="475" spans="1:217" s="3" customFormat="1" ht="15.75" customHeight="1">
      <c r="A475" s="8">
        <f>473</f>
        <v>473</v>
      </c>
      <c r="B475" s="8" t="s">
        <v>993</v>
      </c>
      <c r="C475" s="8" t="s">
        <v>981</v>
      </c>
      <c r="D475" s="8" t="s">
        <v>994</v>
      </c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</row>
    <row r="476" spans="1:217" s="3" customFormat="1" ht="15.75" customHeight="1">
      <c r="A476" s="8">
        <f>474</f>
        <v>474</v>
      </c>
      <c r="B476" s="8" t="s">
        <v>995</v>
      </c>
      <c r="C476" s="8" t="s">
        <v>981</v>
      </c>
      <c r="D476" s="8" t="s">
        <v>996</v>
      </c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</row>
    <row r="477" spans="1:217" s="3" customFormat="1" ht="15.75" customHeight="1">
      <c r="A477" s="8">
        <f>475</f>
        <v>475</v>
      </c>
      <c r="B477" s="8" t="s">
        <v>997</v>
      </c>
      <c r="C477" s="8" t="s">
        <v>981</v>
      </c>
      <c r="D477" s="8" t="s">
        <v>998</v>
      </c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</row>
    <row r="478" spans="1:217" s="3" customFormat="1" ht="15.75" customHeight="1">
      <c r="A478" s="8">
        <f>476</f>
        <v>476</v>
      </c>
      <c r="B478" s="8" t="s">
        <v>999</v>
      </c>
      <c r="C478" s="8" t="s">
        <v>981</v>
      </c>
      <c r="D478" s="8" t="s">
        <v>1000</v>
      </c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</row>
    <row r="479" spans="1:217" s="3" customFormat="1" ht="15.75" customHeight="1">
      <c r="A479" s="8">
        <f>477</f>
        <v>477</v>
      </c>
      <c r="B479" s="8" t="s">
        <v>1001</v>
      </c>
      <c r="C479" s="8" t="s">
        <v>981</v>
      </c>
      <c r="D479" s="8" t="s">
        <v>1002</v>
      </c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</row>
    <row r="480" spans="1:217" s="3" customFormat="1" ht="15.75" customHeight="1">
      <c r="A480" s="8">
        <f>478</f>
        <v>478</v>
      </c>
      <c r="B480" s="8" t="s">
        <v>1003</v>
      </c>
      <c r="C480" s="8" t="s">
        <v>981</v>
      </c>
      <c r="D480" s="8" t="s">
        <v>1004</v>
      </c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</row>
    <row r="481" spans="1:217" s="3" customFormat="1" ht="15.75" customHeight="1">
      <c r="A481" s="8">
        <f>479</f>
        <v>479</v>
      </c>
      <c r="B481" s="8" t="s">
        <v>1005</v>
      </c>
      <c r="C481" s="8" t="s">
        <v>981</v>
      </c>
      <c r="D481" s="8" t="s">
        <v>1006</v>
      </c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</row>
    <row r="482" spans="1:217" s="3" customFormat="1" ht="15.75" customHeight="1">
      <c r="A482" s="8">
        <f>480</f>
        <v>480</v>
      </c>
      <c r="B482" s="8" t="s">
        <v>1007</v>
      </c>
      <c r="C482" s="8" t="s">
        <v>981</v>
      </c>
      <c r="D482" s="8" t="s">
        <v>1008</v>
      </c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</row>
    <row r="483" spans="1:217" s="3" customFormat="1" ht="15.75" customHeight="1">
      <c r="A483" s="8">
        <f>481</f>
        <v>481</v>
      </c>
      <c r="B483" s="8" t="s">
        <v>1009</v>
      </c>
      <c r="C483" s="8" t="s">
        <v>981</v>
      </c>
      <c r="D483" s="8" t="s">
        <v>1010</v>
      </c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</row>
    <row r="484" spans="1:217" s="3" customFormat="1" ht="15.75" customHeight="1">
      <c r="A484" s="8">
        <f>482</f>
        <v>482</v>
      </c>
      <c r="B484" s="8" t="s">
        <v>1011</v>
      </c>
      <c r="C484" s="8" t="s">
        <v>981</v>
      </c>
      <c r="D484" s="8" t="s">
        <v>1012</v>
      </c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</row>
    <row r="485" spans="1:217" s="3" customFormat="1" ht="15.75" customHeight="1">
      <c r="A485" s="8">
        <f>483</f>
        <v>483</v>
      </c>
      <c r="B485" s="8" t="s">
        <v>1013</v>
      </c>
      <c r="C485" s="8" t="s">
        <v>1014</v>
      </c>
      <c r="D485" s="8" t="s">
        <v>1015</v>
      </c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</row>
    <row r="486" spans="1:217" s="3" customFormat="1" ht="15.75" customHeight="1">
      <c r="A486" s="8">
        <f>484</f>
        <v>484</v>
      </c>
      <c r="B486" s="8" t="s">
        <v>1016</v>
      </c>
      <c r="C486" s="8" t="s">
        <v>1014</v>
      </c>
      <c r="D486" s="8" t="s">
        <v>1017</v>
      </c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</row>
    <row r="487" spans="1:217" s="3" customFormat="1" ht="15.75" customHeight="1">
      <c r="A487" s="8">
        <f>485</f>
        <v>485</v>
      </c>
      <c r="B487" s="8" t="s">
        <v>1018</v>
      </c>
      <c r="C487" s="8" t="s">
        <v>1014</v>
      </c>
      <c r="D487" s="8" t="s">
        <v>1019</v>
      </c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</row>
    <row r="488" spans="1:217" s="3" customFormat="1" ht="15.75" customHeight="1">
      <c r="A488" s="8">
        <f>486</f>
        <v>486</v>
      </c>
      <c r="B488" s="8" t="s">
        <v>1020</v>
      </c>
      <c r="C488" s="8" t="s">
        <v>1014</v>
      </c>
      <c r="D488" s="8" t="s">
        <v>1021</v>
      </c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</row>
    <row r="489" spans="1:217" s="3" customFormat="1" ht="15.75" customHeight="1">
      <c r="A489" s="8">
        <f>487</f>
        <v>487</v>
      </c>
      <c r="B489" s="8" t="s">
        <v>1022</v>
      </c>
      <c r="C489" s="8" t="s">
        <v>1014</v>
      </c>
      <c r="D489" s="8" t="s">
        <v>1023</v>
      </c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</row>
    <row r="490" spans="1:217" s="3" customFormat="1" ht="15.75" customHeight="1">
      <c r="A490" s="8">
        <f>488</f>
        <v>488</v>
      </c>
      <c r="B490" s="8" t="s">
        <v>1024</v>
      </c>
      <c r="C490" s="8" t="s">
        <v>1014</v>
      </c>
      <c r="D490" s="8" t="s">
        <v>1025</v>
      </c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</row>
    <row r="491" spans="1:217" s="3" customFormat="1" ht="15.75" customHeight="1">
      <c r="A491" s="8">
        <f>489</f>
        <v>489</v>
      </c>
      <c r="B491" s="8" t="s">
        <v>1026</v>
      </c>
      <c r="C491" s="8" t="s">
        <v>1014</v>
      </c>
      <c r="D491" s="8" t="s">
        <v>1027</v>
      </c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</row>
    <row r="492" spans="1:217" s="3" customFormat="1" ht="15.75" customHeight="1">
      <c r="A492" s="8">
        <f>490</f>
        <v>490</v>
      </c>
      <c r="B492" s="8" t="s">
        <v>1028</v>
      </c>
      <c r="C492" s="8" t="s">
        <v>1014</v>
      </c>
      <c r="D492" s="8" t="s">
        <v>1029</v>
      </c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</row>
    <row r="493" spans="1:217" s="3" customFormat="1" ht="15.75" customHeight="1">
      <c r="A493" s="8">
        <f>491</f>
        <v>491</v>
      </c>
      <c r="B493" s="8" t="s">
        <v>1030</v>
      </c>
      <c r="C493" s="8" t="s">
        <v>1014</v>
      </c>
      <c r="D493" s="8" t="s">
        <v>1031</v>
      </c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</row>
    <row r="494" spans="1:217" s="3" customFormat="1" ht="15.75" customHeight="1">
      <c r="A494" s="8">
        <f>492</f>
        <v>492</v>
      </c>
      <c r="B494" s="8" t="s">
        <v>1032</v>
      </c>
      <c r="C494" s="8" t="s">
        <v>1014</v>
      </c>
      <c r="D494" s="8" t="s">
        <v>1033</v>
      </c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</row>
    <row r="495" spans="1:217" s="3" customFormat="1" ht="15.75" customHeight="1">
      <c r="A495" s="8">
        <f>493</f>
        <v>493</v>
      </c>
      <c r="B495" s="8" t="s">
        <v>1034</v>
      </c>
      <c r="C495" s="8" t="s">
        <v>1014</v>
      </c>
      <c r="D495" s="8" t="s">
        <v>1035</v>
      </c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</row>
    <row r="496" spans="1:217" s="3" customFormat="1" ht="15.75" customHeight="1">
      <c r="A496" s="8">
        <f>494</f>
        <v>494</v>
      </c>
      <c r="B496" s="8" t="s">
        <v>1036</v>
      </c>
      <c r="C496" s="8" t="s">
        <v>1014</v>
      </c>
      <c r="D496" s="8" t="s">
        <v>1037</v>
      </c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</row>
    <row r="497" spans="1:217" s="3" customFormat="1" ht="15.75" customHeight="1">
      <c r="A497" s="8">
        <f>495</f>
        <v>495</v>
      </c>
      <c r="B497" s="8" t="s">
        <v>1038</v>
      </c>
      <c r="C497" s="8" t="s">
        <v>1039</v>
      </c>
      <c r="D497" s="8" t="s">
        <v>1040</v>
      </c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</row>
    <row r="498" spans="1:217" s="3" customFormat="1" ht="15.75" customHeight="1">
      <c r="A498" s="8">
        <f>496</f>
        <v>496</v>
      </c>
      <c r="B498" s="8" t="s">
        <v>1041</v>
      </c>
      <c r="C498" s="8" t="s">
        <v>1039</v>
      </c>
      <c r="D498" s="8" t="s">
        <v>1042</v>
      </c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</row>
    <row r="499" spans="1:217" s="3" customFormat="1" ht="15.75" customHeight="1">
      <c r="A499" s="8">
        <f>497</f>
        <v>497</v>
      </c>
      <c r="B499" s="8" t="s">
        <v>1043</v>
      </c>
      <c r="C499" s="8" t="s">
        <v>1039</v>
      </c>
      <c r="D499" s="8" t="s">
        <v>1044</v>
      </c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</row>
    <row r="500" spans="1:217" s="3" customFormat="1" ht="15.75" customHeight="1">
      <c r="A500" s="8">
        <f>498</f>
        <v>498</v>
      </c>
      <c r="B500" s="8" t="s">
        <v>1045</v>
      </c>
      <c r="C500" s="8" t="s">
        <v>1039</v>
      </c>
      <c r="D500" s="8" t="s">
        <v>1046</v>
      </c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</row>
    <row r="501" spans="1:217" s="3" customFormat="1" ht="15.75" customHeight="1">
      <c r="A501" s="8">
        <f>499</f>
        <v>499</v>
      </c>
      <c r="B501" s="8" t="s">
        <v>1047</v>
      </c>
      <c r="C501" s="8" t="s">
        <v>1039</v>
      </c>
      <c r="D501" s="8" t="s">
        <v>1048</v>
      </c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</row>
    <row r="502" spans="1:217" s="3" customFormat="1" ht="15.75" customHeight="1">
      <c r="A502" s="8">
        <f>500</f>
        <v>500</v>
      </c>
      <c r="B502" s="8" t="s">
        <v>1049</v>
      </c>
      <c r="C502" s="8" t="s">
        <v>1039</v>
      </c>
      <c r="D502" s="8" t="s">
        <v>1050</v>
      </c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</row>
    <row r="503" spans="1:217" s="3" customFormat="1" ht="15.75" customHeight="1">
      <c r="A503" s="8">
        <f>501</f>
        <v>501</v>
      </c>
      <c r="B503" s="8" t="s">
        <v>1051</v>
      </c>
      <c r="C503" s="8" t="s">
        <v>1039</v>
      </c>
      <c r="D503" s="8" t="s">
        <v>1052</v>
      </c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</row>
    <row r="504" spans="1:217" s="3" customFormat="1" ht="15.75" customHeight="1">
      <c r="A504" s="8">
        <f>502</f>
        <v>502</v>
      </c>
      <c r="B504" s="8" t="s">
        <v>1053</v>
      </c>
      <c r="C504" s="8" t="s">
        <v>1039</v>
      </c>
      <c r="D504" s="8" t="s">
        <v>1054</v>
      </c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</row>
    <row r="505" spans="1:217" s="3" customFormat="1" ht="15.75" customHeight="1">
      <c r="A505" s="8">
        <f>503</f>
        <v>503</v>
      </c>
      <c r="B505" s="8" t="s">
        <v>1055</v>
      </c>
      <c r="C505" s="8" t="s">
        <v>1039</v>
      </c>
      <c r="D505" s="8" t="s">
        <v>1056</v>
      </c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</row>
    <row r="506" spans="1:217" s="3" customFormat="1" ht="15.75" customHeight="1">
      <c r="A506" s="8">
        <f>504</f>
        <v>504</v>
      </c>
      <c r="B506" s="8" t="s">
        <v>1057</v>
      </c>
      <c r="C506" s="8" t="s">
        <v>1039</v>
      </c>
      <c r="D506" s="8" t="s">
        <v>1058</v>
      </c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</row>
    <row r="507" spans="1:217" s="3" customFormat="1" ht="15.75" customHeight="1">
      <c r="A507" s="8">
        <f>505</f>
        <v>505</v>
      </c>
      <c r="B507" s="8" t="s">
        <v>1059</v>
      </c>
      <c r="C507" s="8" t="s">
        <v>1060</v>
      </c>
      <c r="D507" s="8" t="s">
        <v>1061</v>
      </c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</row>
    <row r="508" spans="1:217" s="3" customFormat="1" ht="15.75" customHeight="1">
      <c r="A508" s="8">
        <f>506</f>
        <v>506</v>
      </c>
      <c r="B508" s="8" t="s">
        <v>1062</v>
      </c>
      <c r="C508" s="8" t="s">
        <v>1060</v>
      </c>
      <c r="D508" s="8" t="s">
        <v>1063</v>
      </c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</row>
    <row r="509" spans="1:217" s="3" customFormat="1" ht="15.75" customHeight="1">
      <c r="A509" s="8">
        <f>507</f>
        <v>507</v>
      </c>
      <c r="B509" s="8" t="s">
        <v>1064</v>
      </c>
      <c r="C509" s="8" t="s">
        <v>1060</v>
      </c>
      <c r="D509" s="8" t="s">
        <v>1065</v>
      </c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</row>
    <row r="510" spans="1:217" s="3" customFormat="1" ht="15.75" customHeight="1">
      <c r="A510" s="8">
        <f>508</f>
        <v>508</v>
      </c>
      <c r="B510" s="8" t="s">
        <v>1066</v>
      </c>
      <c r="C510" s="8" t="s">
        <v>1060</v>
      </c>
      <c r="D510" s="8" t="s">
        <v>1067</v>
      </c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</row>
    <row r="511" spans="1:217" s="3" customFormat="1" ht="15.75" customHeight="1">
      <c r="A511" s="8">
        <f>509</f>
        <v>509</v>
      </c>
      <c r="B511" s="8" t="s">
        <v>1068</v>
      </c>
      <c r="C511" s="8" t="s">
        <v>1060</v>
      </c>
      <c r="D511" s="8" t="s">
        <v>1069</v>
      </c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</row>
    <row r="512" spans="1:217" s="3" customFormat="1" ht="15.75" customHeight="1">
      <c r="A512" s="8">
        <f>510</f>
        <v>510</v>
      </c>
      <c r="B512" s="8" t="s">
        <v>1070</v>
      </c>
      <c r="C512" s="8" t="s">
        <v>1060</v>
      </c>
      <c r="D512" s="8" t="s">
        <v>1071</v>
      </c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</row>
    <row r="513" spans="1:217" s="3" customFormat="1" ht="15.75" customHeight="1">
      <c r="A513" s="8">
        <f>511</f>
        <v>511</v>
      </c>
      <c r="B513" s="8" t="s">
        <v>1072</v>
      </c>
      <c r="C513" s="8" t="s">
        <v>1060</v>
      </c>
      <c r="D513" s="8" t="s">
        <v>1073</v>
      </c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</row>
    <row r="514" spans="1:217" s="3" customFormat="1" ht="15.75" customHeight="1">
      <c r="A514" s="8">
        <f>512</f>
        <v>512</v>
      </c>
      <c r="B514" s="8" t="s">
        <v>1074</v>
      </c>
      <c r="C514" s="8" t="s">
        <v>1060</v>
      </c>
      <c r="D514" s="8" t="s">
        <v>1075</v>
      </c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</row>
    <row r="515" spans="1:217" s="3" customFormat="1" ht="15.75" customHeight="1">
      <c r="A515" s="8">
        <f>513</f>
        <v>513</v>
      </c>
      <c r="B515" s="8" t="s">
        <v>1076</v>
      </c>
      <c r="C515" s="8" t="s">
        <v>1060</v>
      </c>
      <c r="D515" s="8" t="s">
        <v>1077</v>
      </c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</row>
    <row r="516" spans="1:217" s="3" customFormat="1" ht="15.75" customHeight="1">
      <c r="A516" s="8">
        <f>514</f>
        <v>514</v>
      </c>
      <c r="B516" s="8" t="s">
        <v>1078</v>
      </c>
      <c r="C516" s="8" t="s">
        <v>1060</v>
      </c>
      <c r="D516" s="8" t="s">
        <v>1079</v>
      </c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</row>
    <row r="517" spans="1:217" s="3" customFormat="1" ht="15.75" customHeight="1">
      <c r="A517" s="8">
        <f>515</f>
        <v>515</v>
      </c>
      <c r="B517" s="8" t="s">
        <v>1080</v>
      </c>
      <c r="C517" s="8" t="s">
        <v>1060</v>
      </c>
      <c r="D517" s="8" t="s">
        <v>1081</v>
      </c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</row>
    <row r="518" spans="1:217" s="3" customFormat="1" ht="15.75" customHeight="1">
      <c r="A518" s="8">
        <f>516</f>
        <v>516</v>
      </c>
      <c r="B518" s="8" t="s">
        <v>1082</v>
      </c>
      <c r="C518" s="8" t="s">
        <v>1083</v>
      </c>
      <c r="D518" s="8" t="s">
        <v>1084</v>
      </c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</row>
    <row r="519" spans="1:217" s="3" customFormat="1" ht="15.75" customHeight="1">
      <c r="A519" s="8">
        <f>517</f>
        <v>517</v>
      </c>
      <c r="B519" s="8" t="s">
        <v>1085</v>
      </c>
      <c r="C519" s="8" t="s">
        <v>1083</v>
      </c>
      <c r="D519" s="8" t="s">
        <v>1086</v>
      </c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</row>
    <row r="520" spans="1:217" s="3" customFormat="1" ht="15.75" customHeight="1">
      <c r="A520" s="8">
        <f>518</f>
        <v>518</v>
      </c>
      <c r="B520" s="8" t="s">
        <v>1087</v>
      </c>
      <c r="C520" s="8" t="s">
        <v>1083</v>
      </c>
      <c r="D520" s="8" t="s">
        <v>1088</v>
      </c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</row>
    <row r="521" spans="1:217" s="3" customFormat="1" ht="15.75" customHeight="1">
      <c r="A521" s="8">
        <f>519</f>
        <v>519</v>
      </c>
      <c r="B521" s="8" t="s">
        <v>1089</v>
      </c>
      <c r="C521" s="8" t="s">
        <v>1083</v>
      </c>
      <c r="D521" s="8" t="s">
        <v>1090</v>
      </c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</row>
    <row r="522" spans="1:217" s="3" customFormat="1" ht="15.75" customHeight="1">
      <c r="A522" s="8">
        <f>520</f>
        <v>520</v>
      </c>
      <c r="B522" s="8" t="s">
        <v>1091</v>
      </c>
      <c r="C522" s="8" t="s">
        <v>1083</v>
      </c>
      <c r="D522" s="8" t="s">
        <v>1092</v>
      </c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</row>
    <row r="523" spans="1:217" s="3" customFormat="1" ht="15.75" customHeight="1">
      <c r="A523" s="8">
        <f>521</f>
        <v>521</v>
      </c>
      <c r="B523" s="8" t="s">
        <v>1093</v>
      </c>
      <c r="C523" s="8" t="s">
        <v>1083</v>
      </c>
      <c r="D523" s="8" t="s">
        <v>1094</v>
      </c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</row>
    <row r="524" spans="1:217" s="3" customFormat="1" ht="15.75" customHeight="1">
      <c r="A524" s="8">
        <f>522</f>
        <v>522</v>
      </c>
      <c r="B524" s="8" t="s">
        <v>1095</v>
      </c>
      <c r="C524" s="8" t="s">
        <v>1083</v>
      </c>
      <c r="D524" s="8" t="s">
        <v>1096</v>
      </c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</row>
    <row r="525" spans="1:217" s="3" customFormat="1" ht="15.75" customHeight="1">
      <c r="A525" s="8">
        <f>523</f>
        <v>523</v>
      </c>
      <c r="B525" s="8" t="s">
        <v>1097</v>
      </c>
      <c r="C525" s="8" t="s">
        <v>1083</v>
      </c>
      <c r="D525" s="8" t="s">
        <v>1098</v>
      </c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</row>
    <row r="526" spans="1:217" s="3" customFormat="1" ht="15.75" customHeight="1">
      <c r="A526" s="8">
        <f>524</f>
        <v>524</v>
      </c>
      <c r="B526" s="8" t="s">
        <v>1099</v>
      </c>
      <c r="C526" s="8" t="s">
        <v>1083</v>
      </c>
      <c r="D526" s="8" t="s">
        <v>1100</v>
      </c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</row>
    <row r="527" spans="1:217" s="3" customFormat="1" ht="15.75" customHeight="1">
      <c r="A527" s="8">
        <f>525</f>
        <v>525</v>
      </c>
      <c r="B527" s="8" t="s">
        <v>1101</v>
      </c>
      <c r="C527" s="8" t="s">
        <v>1083</v>
      </c>
      <c r="D527" s="8" t="s">
        <v>1102</v>
      </c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</row>
    <row r="528" spans="1:217" s="3" customFormat="1" ht="15.75" customHeight="1">
      <c r="A528" s="8">
        <f>526</f>
        <v>526</v>
      </c>
      <c r="B528" s="8" t="s">
        <v>1103</v>
      </c>
      <c r="C528" s="8" t="s">
        <v>1104</v>
      </c>
      <c r="D528" s="8" t="s">
        <v>1105</v>
      </c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</row>
    <row r="529" spans="1:217" s="3" customFormat="1" ht="15.75" customHeight="1">
      <c r="A529" s="8">
        <f>527</f>
        <v>527</v>
      </c>
      <c r="B529" s="8" t="s">
        <v>1106</v>
      </c>
      <c r="C529" s="8" t="s">
        <v>1104</v>
      </c>
      <c r="D529" s="8" t="s">
        <v>1107</v>
      </c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</row>
    <row r="530" spans="1:217" s="3" customFormat="1" ht="15.75" customHeight="1">
      <c r="A530" s="8">
        <f>528</f>
        <v>528</v>
      </c>
      <c r="B530" s="8" t="s">
        <v>1108</v>
      </c>
      <c r="C530" s="8" t="s">
        <v>1104</v>
      </c>
      <c r="D530" s="8" t="s">
        <v>1109</v>
      </c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</row>
    <row r="531" spans="1:217" s="3" customFormat="1" ht="15.75" customHeight="1">
      <c r="A531" s="8">
        <f>529</f>
        <v>529</v>
      </c>
      <c r="B531" s="8" t="s">
        <v>1110</v>
      </c>
      <c r="C531" s="8" t="s">
        <v>1104</v>
      </c>
      <c r="D531" s="8" t="s">
        <v>1111</v>
      </c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</row>
    <row r="532" spans="1:217" s="3" customFormat="1" ht="15.75" customHeight="1">
      <c r="A532" s="8">
        <f>530</f>
        <v>530</v>
      </c>
      <c r="B532" s="8" t="s">
        <v>1112</v>
      </c>
      <c r="C532" s="8" t="s">
        <v>1104</v>
      </c>
      <c r="D532" s="8" t="s">
        <v>1113</v>
      </c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</row>
    <row r="533" spans="1:217" s="3" customFormat="1" ht="15.75" customHeight="1">
      <c r="A533" s="8">
        <f>531</f>
        <v>531</v>
      </c>
      <c r="B533" s="8" t="s">
        <v>1114</v>
      </c>
      <c r="C533" s="8" t="s">
        <v>1104</v>
      </c>
      <c r="D533" s="8" t="s">
        <v>1115</v>
      </c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</row>
    <row r="534" spans="1:217" s="3" customFormat="1" ht="15.75" customHeight="1">
      <c r="A534" s="8">
        <f>532</f>
        <v>532</v>
      </c>
      <c r="B534" s="8" t="s">
        <v>1116</v>
      </c>
      <c r="C534" s="8" t="s">
        <v>1104</v>
      </c>
      <c r="D534" s="8" t="s">
        <v>1117</v>
      </c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</row>
    <row r="535" spans="1:217" s="3" customFormat="1" ht="15.75" customHeight="1">
      <c r="A535" s="8">
        <f>533</f>
        <v>533</v>
      </c>
      <c r="B535" s="8" t="s">
        <v>1118</v>
      </c>
      <c r="C535" s="8" t="s">
        <v>1104</v>
      </c>
      <c r="D535" s="8" t="s">
        <v>1119</v>
      </c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</row>
    <row r="536" spans="1:217" s="3" customFormat="1" ht="15.75" customHeight="1">
      <c r="A536" s="8">
        <f>534</f>
        <v>534</v>
      </c>
      <c r="B536" s="8" t="s">
        <v>1120</v>
      </c>
      <c r="C536" s="8" t="s">
        <v>1104</v>
      </c>
      <c r="D536" s="8" t="s">
        <v>1121</v>
      </c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</row>
    <row r="537" spans="1:217" s="3" customFormat="1" ht="15.75" customHeight="1">
      <c r="A537" s="8">
        <f>535</f>
        <v>535</v>
      </c>
      <c r="B537" s="8" t="s">
        <v>1122</v>
      </c>
      <c r="C537" s="8" t="s">
        <v>1104</v>
      </c>
      <c r="D537" s="8" t="s">
        <v>1123</v>
      </c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</row>
    <row r="538" spans="1:217" s="3" customFormat="1" ht="15.75" customHeight="1">
      <c r="A538" s="8">
        <f>536</f>
        <v>536</v>
      </c>
      <c r="B538" s="8" t="s">
        <v>1124</v>
      </c>
      <c r="C538" s="8" t="s">
        <v>1125</v>
      </c>
      <c r="D538" s="8" t="s">
        <v>1126</v>
      </c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</row>
    <row r="539" spans="1:217" s="3" customFormat="1" ht="15.75" customHeight="1">
      <c r="A539" s="8">
        <f>537</f>
        <v>537</v>
      </c>
      <c r="B539" s="8" t="s">
        <v>1127</v>
      </c>
      <c r="C539" s="8" t="s">
        <v>1125</v>
      </c>
      <c r="D539" s="8" t="s">
        <v>1128</v>
      </c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</row>
    <row r="540" spans="1:217" s="3" customFormat="1" ht="15.75" customHeight="1">
      <c r="A540" s="8">
        <f>538</f>
        <v>538</v>
      </c>
      <c r="B540" s="8" t="s">
        <v>1129</v>
      </c>
      <c r="C540" s="8" t="s">
        <v>1125</v>
      </c>
      <c r="D540" s="8" t="s">
        <v>1130</v>
      </c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</row>
    <row r="541" spans="1:217" s="3" customFormat="1" ht="15.75" customHeight="1">
      <c r="A541" s="8">
        <f>539</f>
        <v>539</v>
      </c>
      <c r="B541" s="8" t="s">
        <v>1131</v>
      </c>
      <c r="C541" s="8" t="s">
        <v>1125</v>
      </c>
      <c r="D541" s="8" t="s">
        <v>1132</v>
      </c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</row>
    <row r="542" spans="1:217" s="3" customFormat="1" ht="15.75" customHeight="1">
      <c r="A542" s="8">
        <f>540</f>
        <v>540</v>
      </c>
      <c r="B542" s="8" t="s">
        <v>1133</v>
      </c>
      <c r="C542" s="8" t="s">
        <v>1125</v>
      </c>
      <c r="D542" s="8" t="s">
        <v>1134</v>
      </c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</row>
    <row r="543" spans="1:217" s="3" customFormat="1" ht="15.75" customHeight="1">
      <c r="A543" s="8">
        <f>541</f>
        <v>541</v>
      </c>
      <c r="B543" s="8" t="s">
        <v>1135</v>
      </c>
      <c r="C543" s="8" t="s">
        <v>1125</v>
      </c>
      <c r="D543" s="8" t="s">
        <v>1136</v>
      </c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</row>
    <row r="544" spans="1:217" s="3" customFormat="1" ht="15.75" customHeight="1">
      <c r="A544" s="8">
        <f>542</f>
        <v>542</v>
      </c>
      <c r="B544" s="8" t="s">
        <v>1137</v>
      </c>
      <c r="C544" s="8" t="s">
        <v>1125</v>
      </c>
      <c r="D544" s="8" t="s">
        <v>1138</v>
      </c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</row>
    <row r="545" spans="1:217" s="3" customFormat="1" ht="15.75" customHeight="1">
      <c r="A545" s="8">
        <f>543</f>
        <v>543</v>
      </c>
      <c r="B545" s="8" t="s">
        <v>1139</v>
      </c>
      <c r="C545" s="8" t="s">
        <v>1125</v>
      </c>
      <c r="D545" s="8" t="s">
        <v>1140</v>
      </c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</row>
    <row r="546" spans="1:217" s="3" customFormat="1" ht="15.75" customHeight="1">
      <c r="A546" s="8">
        <f>544</f>
        <v>544</v>
      </c>
      <c r="B546" s="8" t="s">
        <v>1141</v>
      </c>
      <c r="C546" s="8" t="s">
        <v>1125</v>
      </c>
      <c r="D546" s="8" t="s">
        <v>1142</v>
      </c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</row>
    <row r="547" spans="1:217" s="3" customFormat="1" ht="15.75" customHeight="1">
      <c r="A547" s="8">
        <f>545</f>
        <v>545</v>
      </c>
      <c r="B547" s="8" t="s">
        <v>1143</v>
      </c>
      <c r="C547" s="8" t="s">
        <v>1125</v>
      </c>
      <c r="D547" s="8" t="s">
        <v>1144</v>
      </c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</row>
    <row r="548" spans="1:217" s="3" customFormat="1" ht="15.75" customHeight="1">
      <c r="A548" s="8">
        <f>546</f>
        <v>546</v>
      </c>
      <c r="B548" s="8" t="s">
        <v>1145</v>
      </c>
      <c r="C548" s="8" t="s">
        <v>1125</v>
      </c>
      <c r="D548" s="8" t="s">
        <v>1146</v>
      </c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</row>
    <row r="549" spans="1:217" s="3" customFormat="1" ht="15.75" customHeight="1">
      <c r="A549" s="8">
        <f>547</f>
        <v>547</v>
      </c>
      <c r="B549" s="8" t="s">
        <v>1147</v>
      </c>
      <c r="C549" s="8" t="s">
        <v>1125</v>
      </c>
      <c r="D549" s="8" t="s">
        <v>1148</v>
      </c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</row>
    <row r="550" spans="1:217" s="3" customFormat="1" ht="15.75" customHeight="1">
      <c r="A550" s="8">
        <f>548</f>
        <v>548</v>
      </c>
      <c r="B550" s="8" t="s">
        <v>1149</v>
      </c>
      <c r="C550" s="8" t="s">
        <v>1125</v>
      </c>
      <c r="D550" s="8" t="s">
        <v>1150</v>
      </c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</row>
    <row r="551" spans="1:217" s="3" customFormat="1" ht="15.75" customHeight="1">
      <c r="A551" s="8">
        <f>549</f>
        <v>549</v>
      </c>
      <c r="B551" s="8" t="s">
        <v>1151</v>
      </c>
      <c r="C551" s="8" t="s">
        <v>1125</v>
      </c>
      <c r="D551" s="8" t="s">
        <v>1152</v>
      </c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</row>
    <row r="552" spans="1:217" s="3" customFormat="1" ht="15.75" customHeight="1">
      <c r="A552" s="8">
        <f>550</f>
        <v>550</v>
      </c>
      <c r="B552" s="8" t="s">
        <v>1153</v>
      </c>
      <c r="C552" s="8" t="s">
        <v>1125</v>
      </c>
      <c r="D552" s="8" t="s">
        <v>1154</v>
      </c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</row>
    <row r="553" spans="1:217" s="3" customFormat="1" ht="15.75" customHeight="1">
      <c r="A553" s="8">
        <f>551</f>
        <v>551</v>
      </c>
      <c r="B553" s="8" t="s">
        <v>1155</v>
      </c>
      <c r="C553" s="8" t="s">
        <v>1125</v>
      </c>
      <c r="D553" s="8" t="s">
        <v>1156</v>
      </c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</row>
    <row r="554" spans="1:217" s="3" customFormat="1" ht="15.75" customHeight="1">
      <c r="A554" s="8">
        <f>552</f>
        <v>552</v>
      </c>
      <c r="B554" s="8" t="s">
        <v>1157</v>
      </c>
      <c r="C554" s="8" t="s">
        <v>1158</v>
      </c>
      <c r="D554" s="8" t="s">
        <v>1159</v>
      </c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</row>
    <row r="555" spans="1:217" s="3" customFormat="1" ht="15.75" customHeight="1">
      <c r="A555" s="8">
        <f>553</f>
        <v>553</v>
      </c>
      <c r="B555" s="8" t="s">
        <v>1160</v>
      </c>
      <c r="C555" s="8" t="s">
        <v>1158</v>
      </c>
      <c r="D555" s="8" t="s">
        <v>1161</v>
      </c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</row>
    <row r="556" spans="1:217" s="3" customFormat="1" ht="15.75" customHeight="1">
      <c r="A556" s="8">
        <f>554</f>
        <v>554</v>
      </c>
      <c r="B556" s="8" t="s">
        <v>1162</v>
      </c>
      <c r="C556" s="8" t="s">
        <v>1158</v>
      </c>
      <c r="D556" s="8" t="s">
        <v>1163</v>
      </c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</row>
    <row r="557" spans="1:217" s="3" customFormat="1" ht="15.75" customHeight="1">
      <c r="A557" s="8">
        <f>555</f>
        <v>555</v>
      </c>
      <c r="B557" s="8" t="s">
        <v>1164</v>
      </c>
      <c r="C557" s="8" t="s">
        <v>1158</v>
      </c>
      <c r="D557" s="8" t="s">
        <v>1165</v>
      </c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</row>
    <row r="558" spans="1:217" s="3" customFormat="1" ht="15.75" customHeight="1">
      <c r="A558" s="8">
        <f>556</f>
        <v>556</v>
      </c>
      <c r="B558" s="8" t="s">
        <v>1166</v>
      </c>
      <c r="C558" s="8" t="s">
        <v>1158</v>
      </c>
      <c r="D558" s="8" t="s">
        <v>1167</v>
      </c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</row>
    <row r="559" spans="1:217" s="3" customFormat="1" ht="15.75" customHeight="1">
      <c r="A559" s="8">
        <f>557</f>
        <v>557</v>
      </c>
      <c r="B559" s="8" t="s">
        <v>1168</v>
      </c>
      <c r="C559" s="8" t="s">
        <v>1158</v>
      </c>
      <c r="D559" s="8" t="s">
        <v>1169</v>
      </c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</row>
    <row r="560" spans="1:217" s="3" customFormat="1" ht="15.75" customHeight="1">
      <c r="A560" s="8">
        <f>558</f>
        <v>558</v>
      </c>
      <c r="B560" s="8" t="s">
        <v>1170</v>
      </c>
      <c r="C560" s="8" t="s">
        <v>1158</v>
      </c>
      <c r="D560" s="8" t="s">
        <v>1171</v>
      </c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</row>
    <row r="561" spans="1:217" s="3" customFormat="1" ht="15.75" customHeight="1">
      <c r="A561" s="8">
        <f>559</f>
        <v>559</v>
      </c>
      <c r="B561" s="8" t="s">
        <v>1172</v>
      </c>
      <c r="C561" s="8" t="s">
        <v>1158</v>
      </c>
      <c r="D561" s="8" t="s">
        <v>1173</v>
      </c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</row>
    <row r="562" spans="1:217" s="3" customFormat="1" ht="15.75" customHeight="1">
      <c r="A562" s="8">
        <f>560</f>
        <v>560</v>
      </c>
      <c r="B562" s="8" t="s">
        <v>1174</v>
      </c>
      <c r="C562" s="8" t="s">
        <v>1158</v>
      </c>
      <c r="D562" s="8" t="s">
        <v>1175</v>
      </c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</row>
    <row r="563" spans="1:217" s="3" customFormat="1" ht="15.75" customHeight="1">
      <c r="A563" s="8">
        <f>561</f>
        <v>561</v>
      </c>
      <c r="B563" s="8" t="s">
        <v>1176</v>
      </c>
      <c r="C563" s="8" t="s">
        <v>1158</v>
      </c>
      <c r="D563" s="8" t="s">
        <v>1177</v>
      </c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</row>
    <row r="564" spans="1:217" s="3" customFormat="1" ht="15.75" customHeight="1">
      <c r="A564" s="8">
        <f>562</f>
        <v>562</v>
      </c>
      <c r="B564" s="8" t="s">
        <v>1178</v>
      </c>
      <c r="C564" s="8" t="s">
        <v>1158</v>
      </c>
      <c r="D564" s="8" t="s">
        <v>1179</v>
      </c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</row>
    <row r="565" spans="1:217" s="3" customFormat="1" ht="15.75" customHeight="1">
      <c r="A565" s="8">
        <f>563</f>
        <v>563</v>
      </c>
      <c r="B565" s="8" t="s">
        <v>1180</v>
      </c>
      <c r="C565" s="8" t="s">
        <v>1158</v>
      </c>
      <c r="D565" s="8" t="s">
        <v>1181</v>
      </c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</row>
    <row r="566" spans="1:217" s="3" customFormat="1" ht="15.75" customHeight="1">
      <c r="A566" s="8">
        <f>564</f>
        <v>564</v>
      </c>
      <c r="B566" s="8" t="s">
        <v>1182</v>
      </c>
      <c r="C566" s="8" t="s">
        <v>1158</v>
      </c>
      <c r="D566" s="8" t="s">
        <v>1183</v>
      </c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</row>
    <row r="567" spans="1:217" s="3" customFormat="1" ht="15.75" customHeight="1">
      <c r="A567" s="8">
        <f>565</f>
        <v>565</v>
      </c>
      <c r="B567" s="8" t="s">
        <v>1184</v>
      </c>
      <c r="C567" s="8" t="s">
        <v>1158</v>
      </c>
      <c r="D567" s="8" t="s">
        <v>1185</v>
      </c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</row>
    <row r="568" spans="1:217" s="3" customFormat="1" ht="15.75" customHeight="1">
      <c r="A568" s="8">
        <f>566</f>
        <v>566</v>
      </c>
      <c r="B568" s="8" t="s">
        <v>1186</v>
      </c>
      <c r="C568" s="8" t="s">
        <v>1158</v>
      </c>
      <c r="D568" s="8" t="s">
        <v>1187</v>
      </c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</row>
    <row r="569" spans="1:217" s="3" customFormat="1" ht="15.75" customHeight="1">
      <c r="A569" s="8">
        <f>567</f>
        <v>567</v>
      </c>
      <c r="B569" s="8" t="s">
        <v>1188</v>
      </c>
      <c r="C569" s="8" t="s">
        <v>1158</v>
      </c>
      <c r="D569" s="8" t="s">
        <v>1189</v>
      </c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</row>
  </sheetData>
  <sheetProtection/>
  <mergeCells count="1">
    <mergeCell ref="A1:D1"/>
  </mergeCells>
  <printOptions/>
  <pageMargins left="0.71" right="0.71" top="0.75" bottom="0.75" header="0.31" footer="0.31"/>
  <pageSetup fitToHeight="1" fitToWidth="1" horizontalDpi="1200" verticalDpi="12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Users</cp:lastModifiedBy>
  <cp:lastPrinted>2015-10-19T01:36:29Z</cp:lastPrinted>
  <dcterms:created xsi:type="dcterms:W3CDTF">2015-10-17T09:19:10Z</dcterms:created>
  <dcterms:modified xsi:type="dcterms:W3CDTF">2019-10-24T10:36:19Z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